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7350"/>
  </bookViews>
  <sheets>
    <sheet name="Накопительная сырьевая ведомост" sheetId="3" r:id="rId1"/>
  </sheets>
  <calcPr calcId="162913"/>
</workbook>
</file>

<file path=xl/calcChain.xml><?xml version="1.0" encoding="utf-8"?>
<calcChain xmlns="http://schemas.openxmlformats.org/spreadsheetml/2006/main">
  <c r="F165" i="3" l="1"/>
  <c r="I165" i="3" s="1"/>
  <c r="AF127" i="3" s="1"/>
  <c r="E165" i="3"/>
  <c r="H165" i="3" s="1"/>
  <c r="F164" i="3"/>
  <c r="I164" i="3" s="1"/>
  <c r="AE127" i="3" s="1"/>
  <c r="E164" i="3"/>
  <c r="H164" i="3" s="1"/>
  <c r="F163" i="3"/>
  <c r="I163" i="3" s="1"/>
  <c r="AD127" i="3" s="1"/>
  <c r="E163" i="3"/>
  <c r="H163" i="3" s="1"/>
  <c r="F162" i="3"/>
  <c r="I162" i="3" s="1"/>
  <c r="E162" i="3"/>
  <c r="H162" i="3" s="1"/>
  <c r="F161" i="3"/>
  <c r="I161" i="3" s="1"/>
  <c r="AC127" i="3" s="1"/>
  <c r="E161" i="3"/>
  <c r="H161" i="3" s="1"/>
  <c r="F160" i="3"/>
  <c r="I160" i="3" s="1"/>
  <c r="AB127" i="3" s="1"/>
  <c r="E160" i="3"/>
  <c r="H160" i="3" s="1"/>
  <c r="F159" i="3"/>
  <c r="I159" i="3" s="1"/>
  <c r="AA127" i="3" s="1"/>
  <c r="E159" i="3"/>
  <c r="H159" i="3" s="1"/>
  <c r="F158" i="3"/>
  <c r="I158" i="3" s="1"/>
  <c r="Z127" i="3" s="1"/>
  <c r="E158" i="3"/>
  <c r="H158" i="3" s="1"/>
  <c r="F157" i="3"/>
  <c r="I157" i="3" s="1"/>
  <c r="Y127" i="3" s="1"/>
  <c r="E157" i="3"/>
  <c r="H157" i="3" s="1"/>
  <c r="F156" i="3"/>
  <c r="I156" i="3" s="1"/>
  <c r="X127" i="3" s="1"/>
  <c r="E156" i="3"/>
  <c r="H156" i="3" s="1"/>
  <c r="F155" i="3"/>
  <c r="I155" i="3" s="1"/>
  <c r="W127" i="3" s="1"/>
  <c r="E155" i="3"/>
  <c r="H155" i="3" s="1"/>
  <c r="F154" i="3"/>
  <c r="I154" i="3" s="1"/>
  <c r="V127" i="3" s="1"/>
  <c r="E154" i="3"/>
  <c r="H154" i="3" s="1"/>
  <c r="F153" i="3"/>
  <c r="I153" i="3" s="1"/>
  <c r="U127" i="3" s="1"/>
  <c r="E153" i="3"/>
  <c r="H153" i="3" s="1"/>
  <c r="F152" i="3"/>
  <c r="I152" i="3" s="1"/>
  <c r="T127" i="3" s="1"/>
  <c r="E152" i="3"/>
  <c r="H152" i="3" s="1"/>
  <c r="F151" i="3"/>
  <c r="I151" i="3" s="1"/>
  <c r="S127" i="3" s="1"/>
  <c r="E151" i="3"/>
  <c r="H151" i="3" s="1"/>
  <c r="F150" i="3"/>
  <c r="I150" i="3" s="1"/>
  <c r="R127" i="3" s="1"/>
  <c r="E150" i="3"/>
  <c r="H150" i="3" s="1"/>
  <c r="F149" i="3"/>
  <c r="I149" i="3" s="1"/>
  <c r="Q127" i="3" s="1"/>
  <c r="E149" i="3"/>
  <c r="H149" i="3" s="1"/>
  <c r="F148" i="3"/>
  <c r="I148" i="3" s="1"/>
  <c r="P127" i="3" s="1"/>
  <c r="E148" i="3"/>
  <c r="H148" i="3" s="1"/>
  <c r="F147" i="3"/>
  <c r="I147" i="3" s="1"/>
  <c r="O127" i="3" s="1"/>
  <c r="E147" i="3"/>
  <c r="H147" i="3" s="1"/>
  <c r="F146" i="3"/>
  <c r="I146" i="3" s="1"/>
  <c r="N127" i="3" s="1"/>
  <c r="E146" i="3"/>
  <c r="H146" i="3" s="1"/>
  <c r="F145" i="3"/>
  <c r="I145" i="3" s="1"/>
  <c r="M127" i="3" s="1"/>
  <c r="E145" i="3"/>
  <c r="H145" i="3" s="1"/>
  <c r="F144" i="3"/>
  <c r="I144" i="3" s="1"/>
  <c r="L127" i="3" s="1"/>
  <c r="E144" i="3"/>
  <c r="H144" i="3" s="1"/>
  <c r="F143" i="3"/>
  <c r="I143" i="3" s="1"/>
  <c r="K127" i="3" s="1"/>
  <c r="E143" i="3"/>
  <c r="H143" i="3" s="1"/>
  <c r="F142" i="3"/>
  <c r="I142" i="3" s="1"/>
  <c r="J127" i="3" s="1"/>
  <c r="E142" i="3"/>
  <c r="H142" i="3" s="1"/>
  <c r="F141" i="3"/>
  <c r="I141" i="3" s="1"/>
  <c r="I127" i="3" s="1"/>
  <c r="E141" i="3"/>
  <c r="H141" i="3" s="1"/>
  <c r="F140" i="3"/>
  <c r="I140" i="3" s="1"/>
  <c r="H127" i="3" s="1"/>
  <c r="E140" i="3"/>
  <c r="H140" i="3" s="1"/>
  <c r="F139" i="3"/>
  <c r="I139" i="3" s="1"/>
  <c r="G127" i="3" s="1"/>
  <c r="E139" i="3"/>
  <c r="H139" i="3" s="1"/>
  <c r="F138" i="3"/>
  <c r="I138" i="3" s="1"/>
  <c r="F127" i="3" s="1"/>
  <c r="E138" i="3"/>
  <c r="H138" i="3" s="1"/>
  <c r="F137" i="3"/>
  <c r="I137" i="3" s="1"/>
  <c r="E127" i="3" s="1"/>
  <c r="E137" i="3"/>
  <c r="H137" i="3" s="1"/>
  <c r="F136" i="3"/>
  <c r="I136" i="3" s="1"/>
  <c r="D127" i="3" s="1"/>
  <c r="E136" i="3"/>
  <c r="H136" i="3" s="1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H122" i="3"/>
  <c r="G122" i="3"/>
  <c r="F122" i="3"/>
  <c r="E122" i="3"/>
  <c r="D122" i="3"/>
  <c r="C122" i="3"/>
  <c r="J113" i="3"/>
  <c r="J122" i="3" s="1"/>
  <c r="I113" i="3"/>
  <c r="I122" i="3" s="1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I110" i="3"/>
  <c r="H110" i="3"/>
  <c r="F110" i="3"/>
  <c r="E110" i="3"/>
  <c r="D110" i="3"/>
  <c r="C110" i="3"/>
  <c r="G104" i="3"/>
  <c r="G110" i="3" s="1"/>
  <c r="J102" i="3"/>
  <c r="J110" i="3" s="1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I86" i="3"/>
  <c r="H86" i="3"/>
  <c r="G86" i="3"/>
  <c r="F86" i="3"/>
  <c r="E86" i="3"/>
  <c r="D86" i="3"/>
  <c r="C86" i="3"/>
  <c r="J79" i="3"/>
  <c r="J78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I63" i="3"/>
  <c r="H63" i="3"/>
  <c r="G63" i="3"/>
  <c r="F63" i="3"/>
  <c r="E63" i="3"/>
  <c r="D63" i="3"/>
  <c r="C63" i="3"/>
  <c r="J55" i="3"/>
  <c r="J63" i="3" s="1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H52" i="3"/>
  <c r="G52" i="3"/>
  <c r="F52" i="3"/>
  <c r="E52" i="3"/>
  <c r="D52" i="3"/>
  <c r="C52" i="3"/>
  <c r="J45" i="3"/>
  <c r="I45" i="3"/>
  <c r="I52" i="3" s="1"/>
  <c r="J43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I28" i="3"/>
  <c r="H28" i="3"/>
  <c r="G28" i="3"/>
  <c r="F28" i="3"/>
  <c r="E28" i="3"/>
  <c r="D28" i="3"/>
  <c r="C28" i="3"/>
  <c r="J20" i="3"/>
  <c r="J28" i="3" s="1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M16" i="3"/>
  <c r="L16" i="3"/>
  <c r="K16" i="3"/>
  <c r="I16" i="3"/>
  <c r="H16" i="3"/>
  <c r="G16" i="3"/>
  <c r="F16" i="3"/>
  <c r="E16" i="3"/>
  <c r="D16" i="3"/>
  <c r="C16" i="3"/>
  <c r="N9" i="3"/>
  <c r="N16" i="3" s="1"/>
  <c r="J9" i="3"/>
  <c r="J16" i="3" s="1"/>
  <c r="J86" i="3" l="1"/>
  <c r="O126" i="3"/>
  <c r="O129" i="3" s="1"/>
  <c r="S126" i="3"/>
  <c r="S129" i="3" s="1"/>
  <c r="W126" i="3"/>
  <c r="W129" i="3" s="1"/>
  <c r="AA126" i="3"/>
  <c r="AA129" i="3" s="1"/>
  <c r="AE126" i="3"/>
  <c r="AE129" i="3" s="1"/>
  <c r="K126" i="3"/>
  <c r="K129" i="3" s="1"/>
  <c r="J52" i="3"/>
  <c r="J126" i="3" s="1"/>
  <c r="J129" i="3" s="1"/>
  <c r="G126" i="3"/>
  <c r="G129" i="3" s="1"/>
  <c r="M126" i="3"/>
  <c r="M129" i="3" s="1"/>
  <c r="U126" i="3"/>
  <c r="U129" i="3" s="1"/>
  <c r="Y126" i="3"/>
  <c r="Y129" i="3" s="1"/>
  <c r="Q126" i="3"/>
  <c r="Q129" i="3" s="1"/>
  <c r="AC126" i="3"/>
  <c r="AC129" i="3" s="1"/>
  <c r="D126" i="3"/>
  <c r="D129" i="3" s="1"/>
  <c r="F126" i="3"/>
  <c r="F129" i="3" s="1"/>
  <c r="N126" i="3"/>
  <c r="N129" i="3" s="1"/>
  <c r="R126" i="3"/>
  <c r="R129" i="3" s="1"/>
  <c r="V126" i="3"/>
  <c r="V129" i="3" s="1"/>
  <c r="Z126" i="3"/>
  <c r="Z129" i="3" s="1"/>
  <c r="AD126" i="3"/>
  <c r="AD129" i="3" s="1"/>
  <c r="I126" i="3"/>
  <c r="I129" i="3" s="1"/>
  <c r="E126" i="3"/>
  <c r="E129" i="3" s="1"/>
  <c r="H126" i="3"/>
  <c r="H129" i="3" s="1"/>
  <c r="L126" i="3"/>
  <c r="L129" i="3" s="1"/>
  <c r="P126" i="3"/>
  <c r="P129" i="3" s="1"/>
  <c r="T126" i="3"/>
  <c r="T129" i="3" s="1"/>
  <c r="X126" i="3"/>
  <c r="X129" i="3" s="1"/>
  <c r="AB126" i="3"/>
  <c r="AB129" i="3" s="1"/>
  <c r="AF126" i="3"/>
  <c r="AF129" i="3" s="1"/>
</calcChain>
</file>

<file path=xl/sharedStrings.xml><?xml version="1.0" encoding="utf-8"?>
<sst xmlns="http://schemas.openxmlformats.org/spreadsheetml/2006/main" count="212" uniqueCount="143">
  <si>
    <t>Фрукты свежие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</si>
  <si>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</si>
  <si>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</si>
  <si>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</si>
  <si>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</si>
  <si>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</si>
  <si>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</si>
  <si>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</si>
  <si>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</si>
  <si>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</si>
  <si>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</si>
  <si>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</si>
  <si>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</si>
  <si>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</si>
  <si>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</si>
  <si>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Отклонение (+/- 5 %)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</si>
  <si>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</si>
  <si>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</si>
  <si>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</si>
  <si>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</si>
  <si>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</si>
  <si>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</si>
  <si>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</si>
  <si>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</si>
  <si>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</si>
  <si>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</si>
  <si>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</si>
  <si>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</si>
  <si>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</si>
  <si>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Запеканка из творога</t>
  </si>
  <si>
    <t>Сметана</t>
  </si>
  <si>
    <t>Компот из сухофруктов</t>
  </si>
  <si>
    <t>Сыр</t>
  </si>
  <si>
    <t>Хлеб ржаной                </t>
  </si>
  <si>
    <t>7-11 лет</t>
  </si>
  <si>
    <t>Итого за сутки, нетто</t>
  </si>
  <si>
    <t>Сухофрукты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</si>
  <si>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</si>
  <si>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</si>
  <si>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</si>
  <si>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</si>
  <si>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</si>
  <si>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</si>
  <si>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</si>
  <si>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</si>
  <si>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</si>
  <si>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</si>
  <si>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</si>
  <si>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</si>
  <si>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</si>
  <si>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Напиток из сухофруктов</t>
  </si>
  <si>
    <t xml:space="preserve">Суп крестьянский с крупой </t>
  </si>
  <si>
    <t xml:space="preserve">Хлеб пшеничный </t>
  </si>
  <si>
    <t>Картофельное пюре</t>
  </si>
  <si>
    <t>Борщ с картофелем и фасолью</t>
  </si>
  <si>
    <t xml:space="preserve">Картофель отварной </t>
  </si>
  <si>
    <t>Рассольник по-ленинградски</t>
  </si>
  <si>
    <t xml:space="preserve">Рыба тушенная в томате с овощами </t>
  </si>
  <si>
    <t xml:space="preserve">Молоко </t>
  </si>
  <si>
    <t>Творог</t>
  </si>
  <si>
    <t>на 10 дней</t>
  </si>
  <si>
    <t>Рагу из овощей</t>
  </si>
  <si>
    <t xml:space="preserve">Борщ </t>
  </si>
  <si>
    <t>Борщ с капустой и картофелем</t>
  </si>
  <si>
    <t>Шницель натуральный рубленный</t>
  </si>
  <si>
    <t>Щи из свежей капусты с картофелем</t>
  </si>
  <si>
    <t>Л 145</t>
  </si>
  <si>
    <t>Суп летний овощной</t>
  </si>
  <si>
    <t xml:space="preserve">Чай с сахаром         </t>
  </si>
  <si>
    <t>по СанПиН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</si>
  <si>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</si>
  <si>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</si>
  <si>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</si>
  <si>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</si>
  <si>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</si>
  <si>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</si>
  <si>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>Субпродукты (печень, язык, сердце) Колбасные изделия</t>
  </si>
  <si>
    <t>Комплекс 3</t>
  </si>
  <si>
    <t xml:space="preserve">Сосиска запеченная с сыром  </t>
  </si>
  <si>
    <t xml:space="preserve">Компот из фруктов </t>
  </si>
  <si>
    <t xml:space="preserve">Птица запеченная </t>
  </si>
  <si>
    <t>Омлет с сыром</t>
  </si>
  <si>
    <t xml:space="preserve">Котлеты или биточки рыбные </t>
  </si>
  <si>
    <t>Суп картофельный с мясными фрикадельками</t>
  </si>
  <si>
    <t>Суп из овощей</t>
  </si>
  <si>
    <t>Л135</t>
  </si>
  <si>
    <t xml:space="preserve">Макаронные изделия отварные с овощами </t>
  </si>
  <si>
    <t xml:space="preserve">Суп с макронными изделиями </t>
  </si>
  <si>
    <t>Гуляш</t>
  </si>
  <si>
    <t>Пирог фруктовый "Кубанский"</t>
  </si>
  <si>
    <t xml:space="preserve">Овощи натуральные </t>
  </si>
  <si>
    <t xml:space="preserve">   фрикадельки мясные</t>
  </si>
  <si>
    <t>Соус сметанный сладкий</t>
  </si>
  <si>
    <t xml:space="preserve">Компот из ягод </t>
  </si>
  <si>
    <t xml:space="preserve">Рыба припущенная </t>
  </si>
  <si>
    <t>Л 147</t>
  </si>
  <si>
    <t>Зеленый горошек консервированный</t>
  </si>
  <si>
    <t>256/330</t>
  </si>
  <si>
    <t xml:space="preserve">Чай с молоком        </t>
  </si>
  <si>
    <t>Каша рассыпчатая (рисовая)</t>
  </si>
  <si>
    <t>Мясо тушеное в соусе</t>
  </si>
  <si>
    <t>День 1 (понедельник)</t>
  </si>
  <si>
    <t>Меню обедов для обучающихся 1-4 классов (сезон лето-осень)</t>
  </si>
  <si>
    <t>Накопительная сырьевая ведомость</t>
  </si>
  <si>
    <t>№ рец.</t>
  </si>
  <si>
    <t>Наменование блюд / сырья</t>
  </si>
  <si>
    <t>Выход, г, мл</t>
  </si>
  <si>
    <t>Макаронные изделия</t>
  </si>
  <si>
    <t>Соки натуральные</t>
  </si>
  <si>
    <t>Колбасные издедия (субпродукты)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</si>
  <si>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</si>
  <si>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</si>
  <si>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</si>
  <si>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</si>
  <si>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</si>
  <si>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>ИТОГО (норм. за 10 дней на одного человека по СанПин)</t>
  </si>
  <si>
    <t>ИТОГО (фактически выдано в качестве обедов продуктов в нетто на одного человека, г)</t>
  </si>
  <si>
    <t>День 2 (вторник)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</si>
  <si>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</si>
  <si>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</si>
  <si>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</si>
  <si>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</si>
  <si>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</si>
  <si>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</si>
  <si>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10 (пятница)</t>
  </si>
  <si>
    <t>Сок натуральный (грушевый)</t>
  </si>
  <si>
    <t>Овощи свежие  (огурцы)</t>
  </si>
  <si>
    <t>Хлеб ржаной йодированный</t>
  </si>
  <si>
    <t>Молоко 2,5 %-ной жирности</t>
  </si>
  <si>
    <t>Каша вязкая (перловая)</t>
  </si>
  <si>
    <t>Фрукты свежие  (яблоки)</t>
  </si>
  <si>
    <t>Фрукты свежие (груши)</t>
  </si>
  <si>
    <t>Сок натуральный (яблочный)</t>
  </si>
  <si>
    <t>Сок натуральный (виноградный)</t>
  </si>
  <si>
    <t>Фрукты свежие (бананы)</t>
  </si>
  <si>
    <t xml:space="preserve">Хлеб ржаной йодированный </t>
  </si>
  <si>
    <t>Кондитерское изделие (вафли молочные)</t>
  </si>
  <si>
    <t>Кисломолочный продукт (кефир 2,7 %-ной жирности)</t>
  </si>
  <si>
    <t>Сок натуральный (яблочно-персиковый)</t>
  </si>
  <si>
    <t>Кисломолочный продукт (йогурт 2,7 %-ной жирности)</t>
  </si>
  <si>
    <t>Кисломолочный продукт (ряженка 2,7 %-ной жирности)</t>
  </si>
  <si>
    <t>Каша вязкая (пшеничная)</t>
  </si>
  <si>
    <t>Итого сырья на одного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</si>
</sst>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/>
    <xf numFmtId="0" fontId="2" fillId="3" borderId="1" xfId="0" applyFont="1" applyFill="1" applyBorder="1"/>
    <xf numFmtId="0" fontId="2" fillId="3" borderId="0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2" fillId="3" borderId="4" xfId="0" applyFont="1" applyFill="1" applyBorder="1"/>
    <xf numFmtId="2" fontId="3" fillId="2" borderId="1" xfId="0" applyNumberFormat="1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right"/>
    </xf>
    <xf numFmtId="0" fontId="2" fillId="3" borderId="3" xfId="0" applyNumberFormat="1" applyFont="1" applyFill="1" applyBorder="1"/>
    <xf numFmtId="0" fontId="2" fillId="3" borderId="0" xfId="0" applyFont="1" applyFill="1"/>
    <xf numFmtId="0" fontId="2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2" fillId="2" borderId="0" xfId="0" applyFont="1" applyFill="1"/>
    <xf numFmtId="0" fontId="1" fillId="4" borderId="9" xfId="0" applyFont="1" applyFill="1" applyBorder="1"/>
    <xf numFmtId="0" fontId="1" fillId="4" borderId="0" xfId="0" applyFont="1" applyFill="1"/>
    <xf numFmtId="0" fontId="6" fillId="3" borderId="0" xfId="0" applyFont="1" applyFill="1"/>
    <xf numFmtId="0" fontId="6" fillId="4" borderId="0" xfId="0" applyFont="1" applyFill="1"/>
    <xf numFmtId="0" fontId="7" fillId="3" borderId="0" xfId="0" applyFont="1" applyFill="1"/>
    <xf numFmtId="0" fontId="6" fillId="6" borderId="0" xfId="0" applyFont="1" applyFill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/>
    <xf numFmtId="0" fontId="2" fillId="3" borderId="1" xfId="0" applyFont="1" applyFill="1" applyBorder="1"/>
    <xf numFmtId="0" fontId="2" fillId="0" borderId="2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0" fontId="1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2" fontId="5" fillId="0" borderId="1" xfId="0" applyNumberFormat="1" applyFont="1" applyFill="1" applyBorder="1"/>
    <xf numFmtId="2" fontId="5" fillId="3" borderId="1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/>
    <xf numFmtId="0" fontId="2" fillId="0" borderId="2" xfId="0" applyNumberFormat="1" applyFont="1" applyFill="1" applyBorder="1"/>
    <xf numFmtId="0" fontId="2" fillId="3" borderId="1" xfId="0" applyNumberFormat="1" applyFont="1" applyFill="1" applyBorder="1"/>
    <xf numFmtId="0" fontId="2" fillId="3" borderId="2" xfId="0" applyNumberFormat="1" applyFont="1" applyFill="1" applyBorder="1"/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5" fillId="4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3" borderId="1" xfId="0" applyFont="1" applyFill="1" applyBorder="1"/>
    <xf numFmtId="0" fontId="5" fillId="0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2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indent="1"/>
    </xf>
    <xf numFmtId="0" fontId="5" fillId="4" borderId="5" xfId="0" applyFont="1" applyFill="1" applyBorder="1"/>
    <xf numFmtId="0" fontId="5" fillId="0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indent="1"/>
    </xf>
    <xf numFmtId="0" fontId="5" fillId="3" borderId="5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5" fillId="0" borderId="0" xfId="0" applyFont="1"/>
    <xf numFmtId="0" fontId="5" fillId="7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vertical="center" wrapText="1"/>
    </xf>
    <xf numFmtId="0" fontId="5" fillId="0" borderId="5" xfId="0" applyFont="1" applyBorder="1"/>
    <xf numFmtId="0" fontId="5" fillId="3" borderId="0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2" fontId="4" fillId="3" borderId="0" xfId="0" applyNumberFormat="1" applyFont="1" applyFill="1"/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0" xfId="0" applyNumberFormat="1" applyFont="1" applyFill="1"/>
    <xf numFmtId="0" fontId="5" fillId="3" borderId="1" xfId="0" applyNumberFormat="1" applyFont="1" applyFill="1" applyBorder="1" applyAlignment="1">
      <alignment horizontal="center"/>
    </xf>
    <xf numFmtId="2" fontId="5" fillId="3" borderId="0" xfId="0" applyNumberFormat="1" applyFont="1" applyFill="1"/>
    <xf numFmtId="0" fontId="6" fillId="5" borderId="1" xfId="0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>
      <alignment horizontal="center" vertical="top" wrapText="1"/>
    </xf>
    <xf numFmtId="2" fontId="6" fillId="3" borderId="0" xfId="0" applyNumberFormat="1" applyFont="1" applyFill="1" applyAlignment="1">
      <alignment horizontal="center" wrapText="1"/>
    </xf>
    <xf numFmtId="2" fontId="6" fillId="5" borderId="0" xfId="0" applyNumberFormat="1" applyFont="1" applyFill="1" applyAlignment="1">
      <alignment horizontal="center" wrapText="1"/>
    </xf>
    <xf numFmtId="2" fontId="3" fillId="4" borderId="1" xfId="0" applyNumberFormat="1" applyFont="1" applyFill="1" applyBorder="1" applyAlignment="1">
      <alignment horizontal="left"/>
    </xf>
    <xf numFmtId="2" fontId="3" fillId="4" borderId="3" xfId="0" applyNumberFormat="1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0" xfId="0" applyFont="1" applyFill="1"/>
    <xf numFmtId="0" fontId="5" fillId="4" borderId="1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7" borderId="1" xfId="0" applyFont="1" applyFill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wrapText="1"/>
    </xf>
    <xf numFmtId="2" fontId="3" fillId="4" borderId="3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79BEF"/>
      <color rgb="FF32D70B"/>
      <color rgb="FF60F53D"/>
      <color rgb="FFF36447"/>
      <color rgb="FF9A5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47"/>
  <sheetViews>
    <sheetView tabSelected="1" workbookViewId="0">
      <pane ySplit="5" topLeftCell="A105" activePane="bottomLeft" state="frozen"/>
      <selection pane="bottomLeft" activeCell="S2" sqref="S2"/>
    </sheetView>
  </sheetViews>
  <sheetFormatPr defaultColWidth="4.28515625" defaultRowHeight="10.5" customHeight="1" x14ac:dyDescent="0.2"/>
  <cols>
    <col min="1" max="1" width="7.85546875" style="49" customWidth="1"/>
    <col min="2" max="2" width="39.5703125" style="44" customWidth="1"/>
    <col min="3" max="3" width="7" style="44" customWidth="1"/>
    <col min="4" max="4" width="6.140625" style="44" customWidth="1"/>
    <col min="5" max="5" width="5.7109375" style="44" customWidth="1"/>
    <col min="6" max="6" width="6.42578125" style="44" customWidth="1"/>
    <col min="7" max="7" width="5.5703125" style="44" bestFit="1" customWidth="1"/>
    <col min="8" max="8" width="7.7109375" style="44" customWidth="1"/>
    <col min="9" max="9" width="6.140625" style="44" customWidth="1"/>
    <col min="10" max="10" width="7" style="44" customWidth="1"/>
    <col min="11" max="11" width="5.7109375" style="44" customWidth="1"/>
    <col min="12" max="12" width="5.85546875" style="44" customWidth="1"/>
    <col min="13" max="13" width="6.85546875" style="44" customWidth="1"/>
    <col min="14" max="14" width="6.28515625" style="44" customWidth="1"/>
    <col min="15" max="16" width="7" style="44" customWidth="1"/>
    <col min="17" max="17" width="6.140625" style="44" customWidth="1"/>
    <col min="18" max="18" width="6.5703125" style="44" customWidth="1"/>
    <col min="19" max="19" width="7.7109375" style="44" customWidth="1"/>
    <col min="20" max="20" width="6.85546875" style="44" customWidth="1"/>
    <col min="21" max="21" width="5.85546875" style="44" customWidth="1"/>
    <col min="22" max="22" width="7" style="44" customWidth="1"/>
    <col min="23" max="23" width="8.140625" style="44" customWidth="1"/>
    <col min="24" max="24" width="6.7109375" style="44" customWidth="1"/>
    <col min="25" max="25" width="6.28515625" style="44" customWidth="1"/>
    <col min="26" max="26" width="7" style="44" customWidth="1"/>
    <col min="27" max="27" width="6.5703125" style="44" customWidth="1"/>
    <col min="28" max="28" width="6.42578125" style="44" customWidth="1"/>
    <col min="29" max="29" width="6.7109375" style="44" customWidth="1"/>
    <col min="30" max="30" width="7" style="44" customWidth="1"/>
    <col min="31" max="31" width="7.28515625" style="44" customWidth="1"/>
    <col min="32" max="32" width="6.28515625" style="44" customWidth="1"/>
    <col min="33" max="16384" width="4.28515625" style="10"/>
  </cols>
  <sheetData>
    <row r="1" spans="1:97" s="79" customFormat="1" ht="10.5" customHeight="1" x14ac:dyDescent="0.2">
      <c r="A1" s="77"/>
      <c r="B1" s="78" t="s">
        <v>102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97" s="79" customFormat="1" ht="10.5" customHeight="1" x14ac:dyDescent="0.2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97" s="82" customFormat="1" ht="10.5" customHeight="1" x14ac:dyDescent="0.2">
      <c r="A3" s="80"/>
      <c r="B3" s="81" t="s">
        <v>103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97" s="84" customFormat="1" ht="10.5" customHeight="1" x14ac:dyDescent="0.2">
      <c r="A4" s="8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97" s="89" customFormat="1" ht="38.25" customHeight="1" x14ac:dyDescent="0.2">
      <c r="A5" s="85" t="s">
        <v>104</v>
      </c>
      <c r="B5" s="86" t="s">
        <v>105</v>
      </c>
      <c r="C5" s="87" t="s">
        <v>106</v>
      </c>
      <c r="D5" s="87" t="s">
        <v>6</v>
      </c>
      <c r="E5" s="87" t="s">
        <v>7</v>
      </c>
      <c r="F5" s="87" t="s">
        <v>9</v>
      </c>
      <c r="G5" s="87" t="s">
        <v>8</v>
      </c>
      <c r="H5" s="87" t="s">
        <v>107</v>
      </c>
      <c r="I5" s="87" t="s">
        <v>5</v>
      </c>
      <c r="J5" s="87" t="s">
        <v>48</v>
      </c>
      <c r="K5" s="87" t="s">
        <v>0</v>
      </c>
      <c r="L5" s="87" t="s">
        <v>36</v>
      </c>
      <c r="M5" s="87" t="s">
        <v>108</v>
      </c>
      <c r="N5" s="87" t="s">
        <v>1</v>
      </c>
      <c r="O5" s="87" t="s">
        <v>109</v>
      </c>
      <c r="P5" s="87" t="s">
        <v>2</v>
      </c>
      <c r="Q5" s="87" t="s">
        <v>3</v>
      </c>
      <c r="R5" s="87" t="s">
        <v>58</v>
      </c>
      <c r="S5" s="87" t="s">
        <v>110</v>
      </c>
      <c r="T5" s="87" t="s">
        <v>59</v>
      </c>
      <c r="U5" s="87" t="s">
        <v>32</v>
      </c>
      <c r="V5" s="87" t="s">
        <v>30</v>
      </c>
      <c r="W5" s="87" t="s">
        <v>14</v>
      </c>
      <c r="X5" s="87" t="s">
        <v>111</v>
      </c>
      <c r="Y5" s="87" t="s">
        <v>4</v>
      </c>
      <c r="Z5" s="87" t="s">
        <v>12</v>
      </c>
      <c r="AA5" s="87" t="s">
        <v>112</v>
      </c>
      <c r="AB5" s="87" t="s">
        <v>10</v>
      </c>
      <c r="AC5" s="87" t="s">
        <v>11</v>
      </c>
      <c r="AD5" s="87" t="s">
        <v>41</v>
      </c>
      <c r="AE5" s="87" t="s">
        <v>13</v>
      </c>
      <c r="AF5" s="87" t="s">
        <v>113</v>
      </c>
      <c r="AG5" s="86" t="s">
        <v>43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</row>
    <row r="6" spans="1:97" ht="10.5" customHeight="1" x14ac:dyDescent="0.2">
      <c r="A6" s="102"/>
      <c r="B6" s="103"/>
    </row>
    <row r="7" spans="1:97" s="11" customFormat="1" ht="10.5" customHeight="1" x14ac:dyDescent="0.2">
      <c r="A7" s="106" t="s">
        <v>101</v>
      </c>
      <c r="B7" s="10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97" s="1" customFormat="1" ht="10.5" customHeight="1" x14ac:dyDescent="0.2">
      <c r="A8" s="23">
        <v>88</v>
      </c>
      <c r="B8" s="23" t="s">
        <v>65</v>
      </c>
      <c r="C8" s="43">
        <v>250</v>
      </c>
      <c r="D8" s="43"/>
      <c r="E8" s="43"/>
      <c r="F8" s="43"/>
      <c r="G8" s="43"/>
      <c r="H8" s="43"/>
      <c r="I8" s="43">
        <v>30</v>
      </c>
      <c r="J8" s="43">
        <v>75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>
        <v>5</v>
      </c>
      <c r="X8" s="43"/>
      <c r="Y8" s="43"/>
      <c r="Z8" s="43"/>
      <c r="AA8" s="43"/>
      <c r="AB8" s="43"/>
      <c r="AC8" s="43"/>
      <c r="AD8" s="43"/>
      <c r="AE8" s="43"/>
      <c r="AF8" s="43"/>
    </row>
    <row r="9" spans="1:97" s="1" customFormat="1" ht="10.5" customHeight="1" x14ac:dyDescent="0.2">
      <c r="A9" s="23">
        <v>260</v>
      </c>
      <c r="B9" s="23" t="s">
        <v>88</v>
      </c>
      <c r="C9" s="43">
        <v>80</v>
      </c>
      <c r="D9" s="43"/>
      <c r="E9" s="43"/>
      <c r="F9" s="43">
        <v>4</v>
      </c>
      <c r="G9" s="43"/>
      <c r="H9" s="43"/>
      <c r="I9" s="43"/>
      <c r="J9" s="31">
        <f>(10+8)*0.8</f>
        <v>14.4</v>
      </c>
      <c r="K9" s="43"/>
      <c r="L9" s="43"/>
      <c r="M9" s="43"/>
      <c r="N9" s="43">
        <f>79*80/100</f>
        <v>63.2</v>
      </c>
      <c r="O9" s="43"/>
      <c r="P9" s="43"/>
      <c r="Q9" s="43"/>
      <c r="R9" s="43"/>
      <c r="S9" s="43"/>
      <c r="T9" s="43"/>
      <c r="U9" s="43"/>
      <c r="V9" s="43"/>
      <c r="W9" s="43"/>
      <c r="X9" s="43">
        <v>3.6</v>
      </c>
      <c r="Y9" s="43"/>
      <c r="Z9" s="43"/>
      <c r="AA9" s="43"/>
      <c r="AB9" s="43"/>
      <c r="AC9" s="43"/>
      <c r="AD9" s="43"/>
      <c r="AE9" s="43"/>
      <c r="AF9" s="43"/>
      <c r="AG9" s="10"/>
    </row>
    <row r="10" spans="1:97" s="1" customFormat="1" ht="10.5" customHeight="1" x14ac:dyDescent="0.2">
      <c r="A10" s="24"/>
      <c r="B10" s="23" t="s">
        <v>129</v>
      </c>
      <c r="C10" s="43">
        <v>150</v>
      </c>
      <c r="D10" s="43"/>
      <c r="E10" s="43"/>
      <c r="F10" s="43"/>
      <c r="G10" s="43">
        <v>33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>
        <v>5</v>
      </c>
      <c r="X10" s="43"/>
      <c r="Y10" s="43"/>
      <c r="Z10" s="43"/>
      <c r="AA10" s="43"/>
      <c r="AB10" s="43"/>
      <c r="AC10" s="43"/>
      <c r="AD10" s="43"/>
      <c r="AE10" s="43"/>
      <c r="AF10" s="43"/>
      <c r="AG10" s="10"/>
    </row>
    <row r="11" spans="1:97" s="1" customFormat="1" ht="10.5" customHeight="1" x14ac:dyDescent="0.2">
      <c r="A11" s="34">
        <v>392</v>
      </c>
      <c r="B11" s="23" t="s">
        <v>98</v>
      </c>
      <c r="C11" s="43">
        <v>200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>
        <v>50</v>
      </c>
      <c r="S11" s="43"/>
      <c r="T11" s="43"/>
      <c r="U11" s="43"/>
      <c r="V11" s="43"/>
      <c r="W11" s="43"/>
      <c r="X11" s="43"/>
      <c r="Y11" s="43"/>
      <c r="Z11" s="43">
        <v>10</v>
      </c>
      <c r="AA11" s="43"/>
      <c r="AB11" s="43">
        <v>0.5</v>
      </c>
      <c r="AC11" s="43"/>
      <c r="AD11" s="43"/>
      <c r="AE11" s="43"/>
      <c r="AF11" s="43"/>
      <c r="AG11" s="10"/>
    </row>
    <row r="12" spans="1:97" s="1" customFormat="1" ht="10.5" customHeight="1" x14ac:dyDescent="0.2">
      <c r="A12" s="23"/>
      <c r="B12" s="23" t="s">
        <v>52</v>
      </c>
      <c r="C12" s="43">
        <v>60</v>
      </c>
      <c r="D12" s="43"/>
      <c r="E12" s="43">
        <v>60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10"/>
    </row>
    <row r="13" spans="1:97" s="1" customFormat="1" ht="10.5" customHeight="1" x14ac:dyDescent="0.2">
      <c r="A13" s="23"/>
      <c r="B13" s="23" t="s">
        <v>127</v>
      </c>
      <c r="C13" s="43">
        <v>20</v>
      </c>
      <c r="D13" s="43">
        <v>20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10"/>
    </row>
    <row r="14" spans="1:97" s="1" customFormat="1" ht="10.5" customHeight="1" x14ac:dyDescent="0.2">
      <c r="A14" s="23"/>
      <c r="B14" s="23" t="s">
        <v>130</v>
      </c>
      <c r="C14" s="43">
        <v>120</v>
      </c>
      <c r="D14" s="43"/>
      <c r="E14" s="43"/>
      <c r="F14" s="43"/>
      <c r="G14" s="43"/>
      <c r="H14" s="43"/>
      <c r="I14" s="43"/>
      <c r="J14" s="43"/>
      <c r="K14" s="43">
        <v>120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0"/>
    </row>
    <row r="15" spans="1:97" ht="10.5" customHeight="1" x14ac:dyDescent="0.2">
      <c r="A15" s="23"/>
      <c r="B15" s="21" t="s">
        <v>125</v>
      </c>
      <c r="C15" s="44">
        <v>150</v>
      </c>
      <c r="M15" s="44">
        <v>150</v>
      </c>
    </row>
    <row r="16" spans="1:97" s="13" customFormat="1" ht="10.5" customHeight="1" x14ac:dyDescent="0.2">
      <c r="A16" s="47"/>
      <c r="B16" s="7" t="s">
        <v>142</v>
      </c>
      <c r="C16" s="48">
        <f t="shared" ref="C16:AF16" si="0">SUM(C7:C15)</f>
        <v>1030</v>
      </c>
      <c r="D16" s="48">
        <f t="shared" si="0"/>
        <v>20</v>
      </c>
      <c r="E16" s="48">
        <f t="shared" si="0"/>
        <v>60</v>
      </c>
      <c r="F16" s="48">
        <f t="shared" si="0"/>
        <v>4</v>
      </c>
      <c r="G16" s="48">
        <f t="shared" si="0"/>
        <v>33</v>
      </c>
      <c r="H16" s="48">
        <f t="shared" si="0"/>
        <v>0</v>
      </c>
      <c r="I16" s="48">
        <f t="shared" si="0"/>
        <v>30</v>
      </c>
      <c r="J16" s="48">
        <f t="shared" si="0"/>
        <v>89.4</v>
      </c>
      <c r="K16" s="48">
        <f t="shared" si="0"/>
        <v>120</v>
      </c>
      <c r="L16" s="48">
        <f t="shared" si="0"/>
        <v>0</v>
      </c>
      <c r="M16" s="48">
        <f t="shared" si="0"/>
        <v>150</v>
      </c>
      <c r="N16" s="48">
        <f t="shared" si="0"/>
        <v>63.2</v>
      </c>
      <c r="O16" s="48">
        <f t="shared" si="0"/>
        <v>0</v>
      </c>
      <c r="P16" s="48">
        <f t="shared" si="0"/>
        <v>0</v>
      </c>
      <c r="Q16" s="48">
        <f t="shared" si="0"/>
        <v>0</v>
      </c>
      <c r="R16" s="48">
        <f t="shared" si="0"/>
        <v>50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0</v>
      </c>
      <c r="W16" s="48">
        <f t="shared" si="0"/>
        <v>10</v>
      </c>
      <c r="X16" s="48">
        <f t="shared" si="0"/>
        <v>3.6</v>
      </c>
      <c r="Y16" s="48">
        <f t="shared" si="0"/>
        <v>0</v>
      </c>
      <c r="Z16" s="48">
        <f t="shared" si="0"/>
        <v>10</v>
      </c>
      <c r="AA16" s="48">
        <f t="shared" si="0"/>
        <v>0</v>
      </c>
      <c r="AB16" s="48">
        <f t="shared" si="0"/>
        <v>0.5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</row>
    <row r="18" spans="1:33" s="11" customFormat="1" ht="10.5" customHeight="1" x14ac:dyDescent="0.2">
      <c r="A18" s="100" t="s">
        <v>117</v>
      </c>
      <c r="B18" s="101"/>
      <c r="C18" s="94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1:33" s="1" customFormat="1" ht="10.5" customHeight="1" x14ac:dyDescent="0.2">
      <c r="A19" s="29"/>
      <c r="B19" s="23" t="s">
        <v>126</v>
      </c>
      <c r="C19" s="23">
        <v>60</v>
      </c>
      <c r="D19" s="43"/>
      <c r="E19" s="43"/>
      <c r="F19" s="43"/>
      <c r="G19" s="43"/>
      <c r="H19" s="43"/>
      <c r="I19" s="43"/>
      <c r="J19" s="43">
        <v>60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3" s="1" customFormat="1" ht="10.5" customHeight="1" x14ac:dyDescent="0.2">
      <c r="A20" s="23">
        <v>98</v>
      </c>
      <c r="B20" s="23" t="s">
        <v>51</v>
      </c>
      <c r="C20" s="35">
        <v>250</v>
      </c>
      <c r="D20" s="43"/>
      <c r="E20" s="43"/>
      <c r="F20" s="43"/>
      <c r="G20" s="43">
        <v>10</v>
      </c>
      <c r="H20" s="43"/>
      <c r="I20" s="43">
        <v>20</v>
      </c>
      <c r="J20" s="43">
        <f>30+10+10</f>
        <v>50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>
        <v>5</v>
      </c>
      <c r="Y20" s="43"/>
      <c r="Z20" s="43"/>
      <c r="AA20" s="43"/>
      <c r="AB20" s="43"/>
      <c r="AC20" s="43"/>
      <c r="AD20" s="43"/>
      <c r="AE20" s="43"/>
      <c r="AF20" s="43"/>
      <c r="AG20" s="10"/>
    </row>
    <row r="21" spans="1:33" s="1" customFormat="1" ht="10.5" customHeight="1" x14ac:dyDescent="0.2">
      <c r="A21" s="23">
        <v>227</v>
      </c>
      <c r="B21" s="23" t="s">
        <v>94</v>
      </c>
      <c r="C21" s="35">
        <v>70</v>
      </c>
      <c r="D21" s="43"/>
      <c r="E21" s="43"/>
      <c r="F21" s="43"/>
      <c r="G21" s="43"/>
      <c r="H21" s="43"/>
      <c r="I21" s="43"/>
      <c r="J21" s="43">
        <v>5.6</v>
      </c>
      <c r="K21" s="43"/>
      <c r="L21" s="43"/>
      <c r="M21" s="43"/>
      <c r="N21" s="43"/>
      <c r="O21" s="43"/>
      <c r="P21" s="43"/>
      <c r="Q21" s="43">
        <v>91</v>
      </c>
      <c r="R21" s="43"/>
      <c r="S21" s="43"/>
      <c r="T21" s="43"/>
      <c r="U21" s="43"/>
      <c r="V21" s="43"/>
      <c r="W21" s="43">
        <v>7</v>
      </c>
      <c r="X21" s="43"/>
      <c r="Y21" s="43"/>
      <c r="Z21" s="43"/>
      <c r="AA21" s="43"/>
      <c r="AB21" s="43"/>
      <c r="AC21" s="43"/>
      <c r="AD21" s="43"/>
      <c r="AE21" s="43"/>
      <c r="AF21" s="43"/>
    </row>
    <row r="22" spans="1:33" s="1" customFormat="1" ht="10.5" customHeight="1" x14ac:dyDescent="0.2">
      <c r="A22" s="23">
        <v>312</v>
      </c>
      <c r="B22" s="23" t="s">
        <v>53</v>
      </c>
      <c r="C22" s="35">
        <v>150</v>
      </c>
      <c r="D22" s="43"/>
      <c r="E22" s="43"/>
      <c r="F22" s="43"/>
      <c r="G22" s="43"/>
      <c r="H22" s="43"/>
      <c r="I22" s="43">
        <v>128.30000000000001</v>
      </c>
      <c r="J22" s="43"/>
      <c r="K22" s="43"/>
      <c r="L22" s="43"/>
      <c r="M22" s="43"/>
      <c r="N22" s="43"/>
      <c r="O22" s="43"/>
      <c r="P22" s="43"/>
      <c r="Q22" s="43"/>
      <c r="R22" s="43">
        <v>22.5</v>
      </c>
      <c r="S22" s="43"/>
      <c r="T22" s="43"/>
      <c r="U22" s="43"/>
      <c r="V22" s="43"/>
      <c r="W22" s="43">
        <v>5.3</v>
      </c>
      <c r="X22" s="43"/>
      <c r="Y22" s="43"/>
      <c r="Z22" s="43"/>
      <c r="AA22" s="43"/>
      <c r="AB22" s="43"/>
      <c r="AC22" s="43"/>
      <c r="AD22" s="43"/>
      <c r="AE22" s="43"/>
      <c r="AF22" s="43"/>
    </row>
    <row r="23" spans="1:33" s="1" customFormat="1" ht="10.5" customHeight="1" x14ac:dyDescent="0.2">
      <c r="A23" s="23">
        <v>349</v>
      </c>
      <c r="B23" s="23" t="s">
        <v>31</v>
      </c>
      <c r="C23" s="35">
        <v>200</v>
      </c>
      <c r="D23" s="43"/>
      <c r="E23" s="43"/>
      <c r="F23" s="43"/>
      <c r="G23" s="43"/>
      <c r="H23" s="43"/>
      <c r="I23" s="43"/>
      <c r="J23" s="43"/>
      <c r="K23" s="43"/>
      <c r="L23" s="43">
        <v>30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>
        <v>10</v>
      </c>
      <c r="AA23" s="43"/>
      <c r="AB23" s="43"/>
      <c r="AC23" s="43"/>
      <c r="AD23" s="43"/>
      <c r="AE23" s="43"/>
      <c r="AF23" s="43"/>
      <c r="AG23" s="10"/>
    </row>
    <row r="24" spans="1:33" s="1" customFormat="1" ht="10.5" customHeight="1" x14ac:dyDescent="0.2">
      <c r="A24" s="23"/>
      <c r="B24" s="23" t="s">
        <v>52</v>
      </c>
      <c r="C24" s="35">
        <v>40</v>
      </c>
      <c r="D24" s="43"/>
      <c r="E24" s="43">
        <v>40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</row>
    <row r="25" spans="1:33" s="1" customFormat="1" ht="10.5" customHeight="1" x14ac:dyDescent="0.2">
      <c r="A25" s="23"/>
      <c r="B25" s="23" t="s">
        <v>127</v>
      </c>
      <c r="C25" s="35">
        <v>40</v>
      </c>
      <c r="D25" s="43">
        <v>40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</row>
    <row r="26" spans="1:33" ht="10.5" customHeight="1" x14ac:dyDescent="0.2">
      <c r="A26" s="23"/>
      <c r="B26" s="23" t="s">
        <v>128</v>
      </c>
      <c r="C26" s="9">
        <v>200</v>
      </c>
      <c r="R26" s="44">
        <v>200</v>
      </c>
    </row>
    <row r="27" spans="1:33" s="1" customFormat="1" ht="10.5" customHeight="1" x14ac:dyDescent="0.2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3" s="13" customFormat="1" ht="10.5" customHeight="1" x14ac:dyDescent="0.2">
      <c r="A28" s="47"/>
      <c r="B28" s="7" t="s">
        <v>142</v>
      </c>
      <c r="C28" s="48">
        <f t="shared" ref="C28:AF28" si="1">SUM(C19:C27)</f>
        <v>1010</v>
      </c>
      <c r="D28" s="48">
        <f t="shared" si="1"/>
        <v>40</v>
      </c>
      <c r="E28" s="48">
        <f t="shared" si="1"/>
        <v>40</v>
      </c>
      <c r="F28" s="48">
        <f t="shared" si="1"/>
        <v>0</v>
      </c>
      <c r="G28" s="48">
        <f t="shared" si="1"/>
        <v>10</v>
      </c>
      <c r="H28" s="48">
        <f t="shared" si="1"/>
        <v>0</v>
      </c>
      <c r="I28" s="48">
        <f t="shared" si="1"/>
        <v>148.30000000000001</v>
      </c>
      <c r="J28" s="48">
        <f t="shared" si="1"/>
        <v>115.6</v>
      </c>
      <c r="K28" s="48">
        <f t="shared" si="1"/>
        <v>0</v>
      </c>
      <c r="L28" s="48">
        <f t="shared" si="1"/>
        <v>30</v>
      </c>
      <c r="M28" s="48">
        <f t="shared" si="1"/>
        <v>0</v>
      </c>
      <c r="N28" s="48">
        <f t="shared" si="1"/>
        <v>0</v>
      </c>
      <c r="O28" s="48">
        <f t="shared" si="1"/>
        <v>0</v>
      </c>
      <c r="P28" s="48">
        <f t="shared" si="1"/>
        <v>0</v>
      </c>
      <c r="Q28" s="48">
        <f t="shared" si="1"/>
        <v>91</v>
      </c>
      <c r="R28" s="48">
        <f t="shared" si="1"/>
        <v>222.5</v>
      </c>
      <c r="S28" s="48">
        <f t="shared" si="1"/>
        <v>0</v>
      </c>
      <c r="T28" s="48">
        <f t="shared" si="1"/>
        <v>0</v>
      </c>
      <c r="U28" s="48">
        <f t="shared" si="1"/>
        <v>0</v>
      </c>
      <c r="V28" s="48">
        <f t="shared" si="1"/>
        <v>0</v>
      </c>
      <c r="W28" s="48">
        <f t="shared" si="1"/>
        <v>12.3</v>
      </c>
      <c r="X28" s="48">
        <f t="shared" si="1"/>
        <v>5</v>
      </c>
      <c r="Y28" s="48">
        <f t="shared" si="1"/>
        <v>0</v>
      </c>
      <c r="Z28" s="48">
        <f t="shared" si="1"/>
        <v>10</v>
      </c>
      <c r="AA28" s="48">
        <f t="shared" si="1"/>
        <v>0</v>
      </c>
      <c r="AB28" s="48">
        <f t="shared" si="1"/>
        <v>0</v>
      </c>
      <c r="AC28" s="48">
        <f t="shared" si="1"/>
        <v>0</v>
      </c>
      <c r="AD28" s="48">
        <f t="shared" si="1"/>
        <v>0</v>
      </c>
      <c r="AE28" s="48">
        <f t="shared" si="1"/>
        <v>0</v>
      </c>
      <c r="AF28" s="48">
        <f t="shared" si="1"/>
        <v>0</v>
      </c>
    </row>
    <row r="30" spans="1:33" s="11" customFormat="1" ht="10.5" customHeight="1" x14ac:dyDescent="0.2">
      <c r="A30" s="104" t="s">
        <v>77</v>
      </c>
      <c r="B30" s="105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</row>
    <row r="31" spans="1:33" ht="10.5" customHeight="1" x14ac:dyDescent="0.2">
      <c r="A31" s="50">
        <v>104</v>
      </c>
      <c r="B31" s="51" t="s">
        <v>83</v>
      </c>
      <c r="C31" s="51">
        <v>250</v>
      </c>
      <c r="D31" s="51"/>
      <c r="E31" s="51"/>
      <c r="F31" s="51"/>
      <c r="G31" s="51"/>
      <c r="H31" s="51"/>
      <c r="I31" s="51">
        <v>100</v>
      </c>
      <c r="J31" s="51">
        <v>22.5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>
        <v>2.5</v>
      </c>
      <c r="Y31" s="51"/>
      <c r="Z31" s="51"/>
      <c r="AA31" s="51"/>
      <c r="AB31" s="51"/>
      <c r="AC31" s="51"/>
      <c r="AD31" s="51"/>
      <c r="AE31" s="51"/>
      <c r="AF31" s="51"/>
    </row>
    <row r="32" spans="1:33" ht="10.5" customHeight="1" x14ac:dyDescent="0.2">
      <c r="A32" s="50">
        <v>105</v>
      </c>
      <c r="B32" s="51" t="s">
        <v>91</v>
      </c>
      <c r="C32" s="51">
        <v>20</v>
      </c>
      <c r="J32" s="44">
        <v>2</v>
      </c>
      <c r="N32" s="44">
        <v>22.8</v>
      </c>
      <c r="Y32" s="44">
        <v>1.6</v>
      </c>
    </row>
    <row r="33" spans="1:33" ht="10.5" customHeight="1" x14ac:dyDescent="0.2">
      <c r="A33" s="25">
        <v>223</v>
      </c>
      <c r="B33" s="25" t="s">
        <v>29</v>
      </c>
      <c r="C33" s="37">
        <v>185</v>
      </c>
      <c r="E33" s="44">
        <v>7.6</v>
      </c>
      <c r="G33" s="44">
        <v>11.4</v>
      </c>
      <c r="T33" s="44">
        <v>175</v>
      </c>
      <c r="V33" s="44">
        <v>12</v>
      </c>
      <c r="W33" s="44">
        <v>7.6</v>
      </c>
      <c r="Y33" s="44">
        <v>7.6</v>
      </c>
      <c r="Z33" s="44">
        <v>15.2</v>
      </c>
      <c r="AC33" s="44">
        <v>0</v>
      </c>
    </row>
    <row r="34" spans="1:33" s="1" customFormat="1" ht="10.5" customHeight="1" x14ac:dyDescent="0.2">
      <c r="A34" s="25"/>
      <c r="B34" s="23" t="s">
        <v>92</v>
      </c>
      <c r="C34" s="23">
        <v>35</v>
      </c>
      <c r="D34" s="43"/>
      <c r="E34" s="43"/>
      <c r="F34" s="43">
        <v>2.63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>
        <v>8.75</v>
      </c>
      <c r="W34" s="43"/>
      <c r="X34" s="43"/>
      <c r="Y34" s="43"/>
      <c r="Z34" s="43">
        <v>10</v>
      </c>
      <c r="AA34" s="43"/>
      <c r="AB34" s="43"/>
      <c r="AC34" s="43"/>
      <c r="AD34" s="43"/>
      <c r="AE34" s="43"/>
      <c r="AF34" s="43"/>
      <c r="AG34" s="10"/>
    </row>
    <row r="35" spans="1:33" s="1" customFormat="1" ht="10.5" customHeight="1" x14ac:dyDescent="0.2">
      <c r="A35" s="25"/>
      <c r="B35" s="26" t="s">
        <v>93</v>
      </c>
      <c r="C35" s="26">
        <v>200</v>
      </c>
      <c r="D35" s="43"/>
      <c r="E35" s="43"/>
      <c r="F35" s="43"/>
      <c r="G35" s="43"/>
      <c r="H35" s="43"/>
      <c r="I35" s="43"/>
      <c r="J35" s="43"/>
      <c r="K35" s="43">
        <v>20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>
        <v>10</v>
      </c>
      <c r="AA35" s="43"/>
      <c r="AB35" s="43"/>
      <c r="AC35" s="43"/>
      <c r="AD35" s="43"/>
      <c r="AE35" s="43"/>
      <c r="AF35" s="43"/>
      <c r="AG35" s="10"/>
    </row>
    <row r="36" spans="1:33" ht="10.5" customHeight="1" x14ac:dyDescent="0.2">
      <c r="A36" s="25"/>
      <c r="B36" s="23" t="s">
        <v>52</v>
      </c>
      <c r="C36" s="37">
        <v>40</v>
      </c>
      <c r="E36" s="44">
        <v>40</v>
      </c>
    </row>
    <row r="37" spans="1:33" ht="10.5" customHeight="1" x14ac:dyDescent="0.2">
      <c r="A37" s="23"/>
      <c r="B37" s="23" t="s">
        <v>127</v>
      </c>
      <c r="C37" s="35">
        <v>40</v>
      </c>
      <c r="D37" s="44">
        <v>40</v>
      </c>
    </row>
    <row r="38" spans="1:33" s="1" customFormat="1" ht="10.5" customHeight="1" x14ac:dyDescent="0.2">
      <c r="A38" s="23"/>
      <c r="B38" s="23" t="s">
        <v>140</v>
      </c>
      <c r="C38" s="35">
        <v>180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>
        <v>180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3" s="1" customFormat="1" ht="10.5" customHeight="1" x14ac:dyDescent="0.2">
      <c r="A39" s="42"/>
      <c r="B39" s="43"/>
      <c r="C39" s="53"/>
      <c r="D39" s="52"/>
      <c r="E39" s="52"/>
      <c r="F39" s="52"/>
      <c r="G39" s="52"/>
      <c r="H39" s="52"/>
      <c r="I39" s="43"/>
      <c r="J39" s="43"/>
      <c r="K39" s="43"/>
      <c r="L39" s="52"/>
      <c r="M39" s="52"/>
      <c r="N39" s="43"/>
      <c r="O39" s="43"/>
      <c r="P39" s="43"/>
      <c r="Q39" s="43"/>
      <c r="R39" s="43"/>
      <c r="S39" s="43"/>
      <c r="T39" s="43"/>
      <c r="U39" s="43"/>
      <c r="V39" s="43"/>
      <c r="W39" s="52"/>
      <c r="X39" s="52"/>
      <c r="Y39" s="43"/>
      <c r="Z39" s="52"/>
      <c r="AA39" s="52"/>
      <c r="AB39" s="52"/>
      <c r="AC39" s="52"/>
      <c r="AD39" s="52"/>
      <c r="AE39" s="52"/>
      <c r="AF39" s="43"/>
      <c r="AG39" s="10"/>
    </row>
    <row r="40" spans="1:33" s="14" customFormat="1" ht="10.5" customHeight="1" x14ac:dyDescent="0.2">
      <c r="A40" s="54"/>
      <c r="B40" s="7" t="s">
        <v>142</v>
      </c>
      <c r="C40" s="48">
        <f t="shared" ref="C40:AF40" si="2">SUM(C31:C39)</f>
        <v>950</v>
      </c>
      <c r="D40" s="48">
        <f t="shared" si="2"/>
        <v>40</v>
      </c>
      <c r="E40" s="48">
        <f t="shared" si="2"/>
        <v>47.6</v>
      </c>
      <c r="F40" s="48">
        <f t="shared" si="2"/>
        <v>2.63</v>
      </c>
      <c r="G40" s="48">
        <f t="shared" si="2"/>
        <v>11.4</v>
      </c>
      <c r="H40" s="48">
        <f t="shared" si="2"/>
        <v>0</v>
      </c>
      <c r="I40" s="48">
        <f t="shared" si="2"/>
        <v>100</v>
      </c>
      <c r="J40" s="48">
        <f t="shared" si="2"/>
        <v>24.5</v>
      </c>
      <c r="K40" s="48">
        <f t="shared" si="2"/>
        <v>20</v>
      </c>
      <c r="L40" s="48">
        <f t="shared" si="2"/>
        <v>0</v>
      </c>
      <c r="M40" s="48">
        <f t="shared" si="2"/>
        <v>0</v>
      </c>
      <c r="N40" s="48">
        <f t="shared" si="2"/>
        <v>22.8</v>
      </c>
      <c r="O40" s="48">
        <f t="shared" si="2"/>
        <v>0</v>
      </c>
      <c r="P40" s="48">
        <f t="shared" si="2"/>
        <v>0</v>
      </c>
      <c r="Q40" s="48">
        <f t="shared" si="2"/>
        <v>0</v>
      </c>
      <c r="R40" s="48">
        <f t="shared" si="2"/>
        <v>0</v>
      </c>
      <c r="S40" s="48">
        <f t="shared" si="2"/>
        <v>180</v>
      </c>
      <c r="T40" s="48">
        <f t="shared" si="2"/>
        <v>175</v>
      </c>
      <c r="U40" s="48">
        <f t="shared" si="2"/>
        <v>0</v>
      </c>
      <c r="V40" s="48">
        <f t="shared" si="2"/>
        <v>20.75</v>
      </c>
      <c r="W40" s="48">
        <f t="shared" si="2"/>
        <v>7.6</v>
      </c>
      <c r="X40" s="48">
        <f t="shared" si="2"/>
        <v>2.5</v>
      </c>
      <c r="Y40" s="48">
        <f t="shared" si="2"/>
        <v>9.1999999999999993</v>
      </c>
      <c r="Z40" s="48">
        <f t="shared" si="2"/>
        <v>35.200000000000003</v>
      </c>
      <c r="AA40" s="48">
        <f t="shared" si="2"/>
        <v>0</v>
      </c>
      <c r="AB40" s="48">
        <f t="shared" si="2"/>
        <v>0</v>
      </c>
      <c r="AC40" s="48">
        <f t="shared" si="2"/>
        <v>0</v>
      </c>
      <c r="AD40" s="48">
        <f t="shared" si="2"/>
        <v>0</v>
      </c>
      <c r="AE40" s="48">
        <f t="shared" si="2"/>
        <v>0</v>
      </c>
      <c r="AF40" s="48">
        <f t="shared" si="2"/>
        <v>0</v>
      </c>
      <c r="AG40" s="10"/>
    </row>
    <row r="41" spans="1:33" s="12" customFormat="1" ht="10.5" customHeight="1" x14ac:dyDescent="0.2">
      <c r="A41" s="55"/>
      <c r="B41" s="5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33" s="11" customFormat="1" ht="10.5" customHeight="1" x14ac:dyDescent="0.2">
      <c r="A42" s="100" t="s">
        <v>118</v>
      </c>
      <c r="B42" s="101"/>
      <c r="C42" s="94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</row>
    <row r="43" spans="1:33" s="1" customFormat="1" ht="10.5" customHeight="1" x14ac:dyDescent="0.2">
      <c r="A43" s="23">
        <v>96</v>
      </c>
      <c r="B43" s="26" t="s">
        <v>56</v>
      </c>
      <c r="C43" s="36">
        <v>250</v>
      </c>
      <c r="D43" s="52"/>
      <c r="E43" s="52"/>
      <c r="F43" s="52"/>
      <c r="G43" s="52">
        <v>7</v>
      </c>
      <c r="H43" s="52"/>
      <c r="I43" s="52">
        <v>60</v>
      </c>
      <c r="J43" s="52">
        <f>10+5+15</f>
        <v>30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>
        <v>5</v>
      </c>
      <c r="X43" s="52"/>
      <c r="Y43" s="52"/>
      <c r="Z43" s="52"/>
      <c r="AA43" s="52"/>
      <c r="AB43" s="52"/>
      <c r="AC43" s="52"/>
      <c r="AD43" s="52"/>
      <c r="AE43" s="52"/>
      <c r="AF43" s="52"/>
      <c r="AG43" s="10"/>
    </row>
    <row r="44" spans="1:33" ht="10.5" customHeight="1" x14ac:dyDescent="0.2">
      <c r="A44" s="34"/>
      <c r="B44" s="23" t="s">
        <v>80</v>
      </c>
      <c r="C44" s="23">
        <v>85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>
        <v>120.7</v>
      </c>
      <c r="Q44" s="43"/>
      <c r="R44" s="43"/>
      <c r="S44" s="43"/>
      <c r="T44" s="43"/>
      <c r="U44" s="43"/>
      <c r="V44" s="43"/>
      <c r="W44" s="43"/>
      <c r="X44" s="43">
        <v>5.0999999999999996</v>
      </c>
      <c r="Y44" s="43"/>
    </row>
    <row r="45" spans="1:33" ht="10.5" customHeight="1" x14ac:dyDescent="0.2">
      <c r="A45" s="25">
        <v>143</v>
      </c>
      <c r="B45" s="25" t="s">
        <v>61</v>
      </c>
      <c r="C45" s="37">
        <v>130</v>
      </c>
      <c r="I45" s="44">
        <f>32*1.3</f>
        <v>41.6</v>
      </c>
      <c r="J45" s="44">
        <f>(11+4+12+18)*1.3+1*3</f>
        <v>61.5</v>
      </c>
      <c r="V45" s="44">
        <v>7.5</v>
      </c>
      <c r="W45" s="44">
        <v>8</v>
      </c>
      <c r="AF45" s="44">
        <v>1</v>
      </c>
    </row>
    <row r="46" spans="1:33" s="1" customFormat="1" ht="10.5" customHeight="1" x14ac:dyDescent="0.2">
      <c r="A46" s="23">
        <v>397</v>
      </c>
      <c r="B46" s="23" t="s">
        <v>79</v>
      </c>
      <c r="C46" s="23">
        <v>200</v>
      </c>
      <c r="D46" s="43"/>
      <c r="E46" s="43"/>
      <c r="F46" s="43"/>
      <c r="G46" s="43"/>
      <c r="H46" s="43"/>
      <c r="I46" s="43"/>
      <c r="J46" s="43"/>
      <c r="K46" s="43">
        <v>40</v>
      </c>
      <c r="L46" s="43"/>
      <c r="M46" s="43"/>
      <c r="N46" s="43"/>
      <c r="O46" s="43"/>
      <c r="P46" s="43"/>
      <c r="Q46" s="43"/>
      <c r="R46" s="43">
        <v>0</v>
      </c>
      <c r="S46" s="43"/>
      <c r="T46" s="43"/>
      <c r="U46" s="43"/>
      <c r="V46" s="43"/>
      <c r="W46" s="43"/>
      <c r="X46" s="43"/>
      <c r="Y46" s="43"/>
      <c r="Z46" s="43">
        <v>15</v>
      </c>
      <c r="AA46" s="43"/>
      <c r="AB46" s="43"/>
      <c r="AC46" s="43"/>
      <c r="AD46" s="43"/>
      <c r="AE46" s="43"/>
      <c r="AF46" s="43"/>
      <c r="AG46" s="10"/>
    </row>
    <row r="47" spans="1:33" s="1" customFormat="1" ht="10.5" customHeight="1" x14ac:dyDescent="0.2">
      <c r="A47" s="25"/>
      <c r="B47" s="23" t="s">
        <v>52</v>
      </c>
      <c r="C47" s="37">
        <v>40</v>
      </c>
      <c r="D47" s="43"/>
      <c r="E47" s="43">
        <v>40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10"/>
    </row>
    <row r="48" spans="1:33" s="1" customFormat="1" ht="10.5" customHeight="1" x14ac:dyDescent="0.2">
      <c r="A48" s="23"/>
      <c r="B48" s="23" t="s">
        <v>127</v>
      </c>
      <c r="C48" s="35">
        <v>20</v>
      </c>
      <c r="D48" s="43">
        <v>20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0"/>
    </row>
    <row r="49" spans="1:33" s="1" customFormat="1" ht="10.5" customHeight="1" x14ac:dyDescent="0.2">
      <c r="A49" s="23"/>
      <c r="B49" s="23" t="s">
        <v>131</v>
      </c>
      <c r="C49" s="35">
        <v>100</v>
      </c>
      <c r="D49" s="43"/>
      <c r="E49" s="43"/>
      <c r="F49" s="43"/>
      <c r="G49" s="43"/>
      <c r="H49" s="43"/>
      <c r="I49" s="43"/>
      <c r="J49" s="43"/>
      <c r="K49" s="43">
        <v>100</v>
      </c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10"/>
    </row>
    <row r="50" spans="1:33" s="1" customFormat="1" ht="10.5" customHeight="1" x14ac:dyDescent="0.2">
      <c r="A50" s="23"/>
      <c r="B50" s="23" t="s">
        <v>128</v>
      </c>
      <c r="C50" s="9">
        <v>200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>
        <v>200</v>
      </c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10"/>
    </row>
    <row r="51" spans="1:33" s="1" customFormat="1" ht="10.5" customHeight="1" x14ac:dyDescent="0.2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10"/>
    </row>
    <row r="52" spans="1:33" s="13" customFormat="1" ht="10.5" customHeight="1" x14ac:dyDescent="0.2">
      <c r="A52" s="47"/>
      <c r="B52" s="7" t="s">
        <v>142</v>
      </c>
      <c r="C52" s="48">
        <f t="shared" ref="C52:AF52" si="3">SUM(C43:C51)</f>
        <v>1025</v>
      </c>
      <c r="D52" s="48">
        <f t="shared" si="3"/>
        <v>20</v>
      </c>
      <c r="E52" s="48">
        <f t="shared" si="3"/>
        <v>40</v>
      </c>
      <c r="F52" s="48">
        <f t="shared" si="3"/>
        <v>0</v>
      </c>
      <c r="G52" s="48">
        <f t="shared" si="3"/>
        <v>7</v>
      </c>
      <c r="H52" s="48">
        <f t="shared" si="3"/>
        <v>0</v>
      </c>
      <c r="I52" s="48">
        <f t="shared" si="3"/>
        <v>101.6</v>
      </c>
      <c r="J52" s="48">
        <f t="shared" si="3"/>
        <v>91.5</v>
      </c>
      <c r="K52" s="48">
        <f t="shared" si="3"/>
        <v>140</v>
      </c>
      <c r="L52" s="48">
        <f t="shared" si="3"/>
        <v>0</v>
      </c>
      <c r="M52" s="48">
        <f t="shared" si="3"/>
        <v>0</v>
      </c>
      <c r="N52" s="48">
        <f t="shared" si="3"/>
        <v>0</v>
      </c>
      <c r="O52" s="48">
        <f t="shared" si="3"/>
        <v>0</v>
      </c>
      <c r="P52" s="48">
        <f t="shared" si="3"/>
        <v>120.7</v>
      </c>
      <c r="Q52" s="48">
        <f t="shared" si="3"/>
        <v>0</v>
      </c>
      <c r="R52" s="48">
        <f t="shared" si="3"/>
        <v>200</v>
      </c>
      <c r="S52" s="48">
        <f t="shared" si="3"/>
        <v>0</v>
      </c>
      <c r="T52" s="48">
        <f t="shared" si="3"/>
        <v>0</v>
      </c>
      <c r="U52" s="48">
        <f t="shared" si="3"/>
        <v>0</v>
      </c>
      <c r="V52" s="48">
        <f t="shared" si="3"/>
        <v>7.5</v>
      </c>
      <c r="W52" s="48">
        <f t="shared" si="3"/>
        <v>13</v>
      </c>
      <c r="X52" s="48">
        <f t="shared" si="3"/>
        <v>5.0999999999999996</v>
      </c>
      <c r="Y52" s="48">
        <f t="shared" si="3"/>
        <v>0</v>
      </c>
      <c r="Z52" s="48">
        <f t="shared" si="3"/>
        <v>15</v>
      </c>
      <c r="AA52" s="48">
        <f t="shared" si="3"/>
        <v>0</v>
      </c>
      <c r="AB52" s="48">
        <f t="shared" si="3"/>
        <v>0</v>
      </c>
      <c r="AC52" s="48">
        <f t="shared" si="3"/>
        <v>0</v>
      </c>
      <c r="AD52" s="48">
        <f t="shared" si="3"/>
        <v>0</v>
      </c>
      <c r="AE52" s="48">
        <f t="shared" si="3"/>
        <v>0</v>
      </c>
      <c r="AF52" s="48">
        <f t="shared" si="3"/>
        <v>1</v>
      </c>
      <c r="AG52" s="12"/>
    </row>
    <row r="53" spans="1:33" s="2" customFormat="1" ht="10.5" customHeight="1" x14ac:dyDescent="0.2">
      <c r="A53" s="46"/>
      <c r="B53" s="4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33" s="11" customFormat="1" ht="10.5" customHeight="1" x14ac:dyDescent="0.2">
      <c r="A54" s="100" t="s">
        <v>119</v>
      </c>
      <c r="B54" s="101"/>
      <c r="C54" s="94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</row>
    <row r="55" spans="1:33" ht="10.5" customHeight="1" x14ac:dyDescent="0.2">
      <c r="A55" s="25">
        <v>84</v>
      </c>
      <c r="B55" s="25" t="s">
        <v>54</v>
      </c>
      <c r="C55" s="37">
        <v>250</v>
      </c>
      <c r="G55" s="44">
        <v>10</v>
      </c>
      <c r="I55" s="44">
        <v>25</v>
      </c>
      <c r="J55" s="44">
        <f>40+10+2.5+10+7.5+0.75</f>
        <v>70.75</v>
      </c>
      <c r="X55" s="44">
        <v>5</v>
      </c>
      <c r="Z55" s="44">
        <v>1.5</v>
      </c>
    </row>
    <row r="56" spans="1:33" s="1" customFormat="1" ht="10.5" customHeight="1" x14ac:dyDescent="0.2">
      <c r="A56" s="4">
        <v>229</v>
      </c>
      <c r="B56" s="26" t="s">
        <v>57</v>
      </c>
      <c r="C56" s="36">
        <v>200</v>
      </c>
      <c r="D56" s="43"/>
      <c r="E56" s="43"/>
      <c r="F56" s="43">
        <v>2.2999999999999998</v>
      </c>
      <c r="G56" s="43"/>
      <c r="H56" s="43"/>
      <c r="I56" s="43"/>
      <c r="J56" s="43">
        <v>140</v>
      </c>
      <c r="K56" s="43"/>
      <c r="L56" s="43"/>
      <c r="M56" s="43"/>
      <c r="N56" s="43"/>
      <c r="O56" s="43"/>
      <c r="P56" s="43"/>
      <c r="Q56" s="44">
        <v>65</v>
      </c>
      <c r="R56" s="43"/>
      <c r="S56" s="43"/>
      <c r="T56" s="43"/>
      <c r="U56" s="43"/>
      <c r="V56" s="43"/>
      <c r="W56" s="43"/>
      <c r="X56" s="43">
        <v>5</v>
      </c>
      <c r="Y56" s="43"/>
      <c r="Z56" s="43">
        <v>4</v>
      </c>
      <c r="AA56" s="43"/>
      <c r="AB56" s="43"/>
      <c r="AC56" s="43"/>
      <c r="AD56" s="43"/>
      <c r="AE56" s="43"/>
      <c r="AF56" s="43"/>
      <c r="AG56" s="10"/>
    </row>
    <row r="57" spans="1:33" s="1" customFormat="1" ht="10.5" customHeight="1" x14ac:dyDescent="0.2">
      <c r="A57" s="34">
        <v>392</v>
      </c>
      <c r="B57" s="23" t="s">
        <v>98</v>
      </c>
      <c r="C57" s="35">
        <v>200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>
        <v>50</v>
      </c>
      <c r="S57" s="43"/>
      <c r="T57" s="43"/>
      <c r="U57" s="43"/>
      <c r="V57" s="43"/>
      <c r="W57" s="43"/>
      <c r="X57" s="43"/>
      <c r="Y57" s="43"/>
      <c r="Z57" s="43">
        <v>10</v>
      </c>
      <c r="AA57" s="43"/>
      <c r="AB57" s="43">
        <v>0.5</v>
      </c>
      <c r="AC57" s="43"/>
      <c r="AD57" s="43"/>
      <c r="AE57" s="43"/>
      <c r="AF57" s="43"/>
      <c r="AG57" s="10"/>
    </row>
    <row r="58" spans="1:33" s="1" customFormat="1" ht="10.5" customHeight="1" x14ac:dyDescent="0.2">
      <c r="A58" s="25"/>
      <c r="B58" s="23" t="s">
        <v>52</v>
      </c>
      <c r="C58" s="37">
        <v>40</v>
      </c>
      <c r="D58" s="43"/>
      <c r="E58" s="43">
        <v>40</v>
      </c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10"/>
    </row>
    <row r="59" spans="1:33" s="1" customFormat="1" ht="10.5" customHeight="1" x14ac:dyDescent="0.2">
      <c r="A59" s="23"/>
      <c r="B59" s="23" t="s">
        <v>127</v>
      </c>
      <c r="C59" s="35">
        <v>40</v>
      </c>
      <c r="D59" s="43">
        <v>40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10"/>
    </row>
    <row r="60" spans="1:33" s="1" customFormat="1" ht="10.5" customHeight="1" x14ac:dyDescent="0.2">
      <c r="A60" s="23"/>
      <c r="B60" s="26" t="s">
        <v>89</v>
      </c>
      <c r="C60" s="26">
        <v>80</v>
      </c>
      <c r="D60" s="43"/>
      <c r="E60" s="43"/>
      <c r="F60" s="43">
        <v>39.5</v>
      </c>
      <c r="G60" s="43"/>
      <c r="H60" s="43"/>
      <c r="I60" s="43"/>
      <c r="J60" s="43"/>
      <c r="K60" s="43">
        <v>20</v>
      </c>
      <c r="L60" s="43"/>
      <c r="M60" s="43"/>
      <c r="N60" s="43"/>
      <c r="O60" s="43"/>
      <c r="P60" s="43"/>
      <c r="Q60" s="43"/>
      <c r="R60" s="43">
        <v>22.5</v>
      </c>
      <c r="S60" s="43"/>
      <c r="T60" s="43"/>
      <c r="U60" s="43"/>
      <c r="V60" s="43"/>
      <c r="W60" s="43">
        <v>5</v>
      </c>
      <c r="X60" s="43"/>
      <c r="Y60" s="43">
        <v>6</v>
      </c>
      <c r="Z60" s="43">
        <v>15</v>
      </c>
      <c r="AA60" s="43"/>
      <c r="AB60" s="43"/>
      <c r="AC60" s="43">
        <v>4</v>
      </c>
      <c r="AD60" s="43">
        <v>1</v>
      </c>
      <c r="AE60" s="43"/>
      <c r="AF60" s="43"/>
      <c r="AG60" s="10"/>
    </row>
    <row r="61" spans="1:33" s="1" customFormat="1" ht="10.5" customHeight="1" x14ac:dyDescent="0.2">
      <c r="A61" s="23"/>
      <c r="B61" s="21" t="s">
        <v>133</v>
      </c>
      <c r="C61" s="22">
        <v>150</v>
      </c>
      <c r="D61" s="43"/>
      <c r="E61" s="43"/>
      <c r="F61" s="43"/>
      <c r="G61" s="43"/>
      <c r="H61" s="43"/>
      <c r="I61" s="43"/>
      <c r="J61" s="43"/>
      <c r="K61" s="43"/>
      <c r="L61" s="43"/>
      <c r="M61" s="43">
        <v>150</v>
      </c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10"/>
    </row>
    <row r="62" spans="1:33" s="1" customFormat="1" ht="10.5" customHeight="1" x14ac:dyDescent="0.2">
      <c r="A62" s="58"/>
      <c r="B62" s="52"/>
      <c r="C62" s="5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10"/>
    </row>
    <row r="63" spans="1:33" s="13" customFormat="1" ht="10.5" customHeight="1" x14ac:dyDescent="0.2">
      <c r="A63" s="47"/>
      <c r="B63" s="7" t="s">
        <v>142</v>
      </c>
      <c r="C63" s="48">
        <f>SUM(C55:C62)</f>
        <v>960</v>
      </c>
      <c r="D63" s="48">
        <f t="shared" ref="D63:AF63" si="4">SUM(D55:D62)</f>
        <v>40</v>
      </c>
      <c r="E63" s="48">
        <f t="shared" si="4"/>
        <v>40</v>
      </c>
      <c r="F63" s="48">
        <f t="shared" si="4"/>
        <v>41.8</v>
      </c>
      <c r="G63" s="48">
        <f t="shared" si="4"/>
        <v>10</v>
      </c>
      <c r="H63" s="48">
        <f t="shared" si="4"/>
        <v>0</v>
      </c>
      <c r="I63" s="48">
        <f t="shared" si="4"/>
        <v>25</v>
      </c>
      <c r="J63" s="48">
        <f t="shared" si="4"/>
        <v>210.75</v>
      </c>
      <c r="K63" s="48">
        <f t="shared" si="4"/>
        <v>20</v>
      </c>
      <c r="L63" s="48">
        <f t="shared" si="4"/>
        <v>0</v>
      </c>
      <c r="M63" s="48">
        <f t="shared" si="4"/>
        <v>150</v>
      </c>
      <c r="N63" s="48">
        <f t="shared" si="4"/>
        <v>0</v>
      </c>
      <c r="O63" s="48">
        <f t="shared" si="4"/>
        <v>0</v>
      </c>
      <c r="P63" s="48">
        <f t="shared" si="4"/>
        <v>0</v>
      </c>
      <c r="Q63" s="48">
        <f t="shared" si="4"/>
        <v>65</v>
      </c>
      <c r="R63" s="48">
        <f t="shared" si="4"/>
        <v>72.5</v>
      </c>
      <c r="S63" s="48">
        <f t="shared" si="4"/>
        <v>0</v>
      </c>
      <c r="T63" s="48">
        <f t="shared" si="4"/>
        <v>0</v>
      </c>
      <c r="U63" s="48">
        <f t="shared" si="4"/>
        <v>0</v>
      </c>
      <c r="V63" s="48">
        <f t="shared" si="4"/>
        <v>0</v>
      </c>
      <c r="W63" s="48">
        <f t="shared" si="4"/>
        <v>5</v>
      </c>
      <c r="X63" s="48">
        <f t="shared" si="4"/>
        <v>10</v>
      </c>
      <c r="Y63" s="48">
        <f t="shared" si="4"/>
        <v>6</v>
      </c>
      <c r="Z63" s="48">
        <f t="shared" si="4"/>
        <v>30.5</v>
      </c>
      <c r="AA63" s="48">
        <f t="shared" si="4"/>
        <v>0</v>
      </c>
      <c r="AB63" s="48">
        <f t="shared" si="4"/>
        <v>0.5</v>
      </c>
      <c r="AC63" s="48">
        <f t="shared" si="4"/>
        <v>4</v>
      </c>
      <c r="AD63" s="48">
        <f t="shared" si="4"/>
        <v>1</v>
      </c>
      <c r="AE63" s="48">
        <f t="shared" si="4"/>
        <v>0</v>
      </c>
      <c r="AF63" s="48">
        <f t="shared" si="4"/>
        <v>0</v>
      </c>
      <c r="AG63" s="12"/>
    </row>
    <row r="65" spans="1:33" s="11" customFormat="1" ht="10.5" customHeight="1" x14ac:dyDescent="0.2">
      <c r="A65" s="98" t="s">
        <v>120</v>
      </c>
      <c r="B65" s="99"/>
      <c r="C65" s="94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</row>
    <row r="66" spans="1:33" ht="10.5" customHeight="1" x14ac:dyDescent="0.2">
      <c r="A66" s="8" t="s">
        <v>85</v>
      </c>
      <c r="B66" s="28" t="s">
        <v>84</v>
      </c>
      <c r="C66" s="38">
        <v>250</v>
      </c>
      <c r="I66" s="44">
        <v>50</v>
      </c>
      <c r="J66" s="44">
        <v>48</v>
      </c>
      <c r="X66" s="44">
        <v>5</v>
      </c>
    </row>
    <row r="67" spans="1:33" ht="10.5" customHeight="1" x14ac:dyDescent="0.2">
      <c r="A67" s="6">
        <v>211</v>
      </c>
      <c r="B67" s="25" t="s">
        <v>81</v>
      </c>
      <c r="C67" s="25">
        <v>140</v>
      </c>
      <c r="R67" s="44">
        <v>38.299999999999997</v>
      </c>
      <c r="U67" s="44">
        <v>20.3</v>
      </c>
      <c r="W67" s="44">
        <v>10.1</v>
      </c>
      <c r="Y67" s="44">
        <v>102</v>
      </c>
    </row>
    <row r="68" spans="1:33" ht="10.5" customHeight="1" x14ac:dyDescent="0.2">
      <c r="A68" s="25"/>
      <c r="B68" s="25" t="s">
        <v>96</v>
      </c>
      <c r="C68" s="25">
        <v>60</v>
      </c>
      <c r="J68" s="44">
        <v>60</v>
      </c>
      <c r="W68" s="44">
        <v>3</v>
      </c>
    </row>
    <row r="69" spans="1:33" s="1" customFormat="1" ht="10.5" customHeight="1" x14ac:dyDescent="0.2">
      <c r="A69" s="25"/>
      <c r="B69" s="25" t="s">
        <v>132</v>
      </c>
      <c r="C69" s="37">
        <v>200</v>
      </c>
      <c r="D69" s="43"/>
      <c r="E69" s="43"/>
      <c r="F69" s="43"/>
      <c r="G69" s="43"/>
      <c r="H69" s="43"/>
      <c r="I69" s="43"/>
      <c r="J69" s="43"/>
      <c r="K69" s="43"/>
      <c r="L69" s="43"/>
      <c r="M69" s="43">
        <v>200</v>
      </c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10"/>
    </row>
    <row r="70" spans="1:33" s="1" customFormat="1" ht="10.5" customHeight="1" x14ac:dyDescent="0.2">
      <c r="A70" s="5"/>
      <c r="B70" s="23" t="s">
        <v>52</v>
      </c>
      <c r="C70" s="35">
        <v>40</v>
      </c>
      <c r="D70" s="43"/>
      <c r="E70" s="43">
        <v>40</v>
      </c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10"/>
    </row>
    <row r="71" spans="1:33" s="1" customFormat="1" ht="10.5" customHeight="1" x14ac:dyDescent="0.2">
      <c r="A71" s="23"/>
      <c r="B71" s="23" t="s">
        <v>127</v>
      </c>
      <c r="C71" s="35">
        <v>20</v>
      </c>
      <c r="D71" s="43">
        <v>20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10"/>
    </row>
    <row r="72" spans="1:33" s="1" customFormat="1" ht="10.5" customHeight="1" x14ac:dyDescent="0.2">
      <c r="A72" s="23"/>
      <c r="B72" s="23" t="s">
        <v>134</v>
      </c>
      <c r="C72" s="35">
        <v>120</v>
      </c>
      <c r="D72" s="43"/>
      <c r="E72" s="43"/>
      <c r="F72" s="43"/>
      <c r="G72" s="43"/>
      <c r="H72" s="43"/>
      <c r="I72" s="43"/>
      <c r="J72" s="43"/>
      <c r="K72" s="43">
        <v>120</v>
      </c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10"/>
    </row>
    <row r="73" spans="1:33" s="1" customFormat="1" ht="10.5" customHeight="1" x14ac:dyDescent="0.2">
      <c r="A73" s="23"/>
      <c r="B73" s="23" t="s">
        <v>139</v>
      </c>
      <c r="C73" s="35">
        <v>180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>
        <v>180</v>
      </c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10"/>
    </row>
    <row r="74" spans="1:33" s="1" customFormat="1" ht="10.5" customHeight="1" x14ac:dyDescent="0.2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10"/>
    </row>
    <row r="75" spans="1:33" s="13" customFormat="1" ht="10.5" customHeight="1" x14ac:dyDescent="0.2">
      <c r="A75" s="47"/>
      <c r="B75" s="7" t="s">
        <v>142</v>
      </c>
      <c r="C75" s="48">
        <f t="shared" ref="C75:AF75" si="5">SUM(C66:C74)</f>
        <v>1010</v>
      </c>
      <c r="D75" s="48">
        <f t="shared" si="5"/>
        <v>20</v>
      </c>
      <c r="E75" s="48">
        <f t="shared" si="5"/>
        <v>40</v>
      </c>
      <c r="F75" s="48">
        <f t="shared" si="5"/>
        <v>0</v>
      </c>
      <c r="G75" s="48">
        <f t="shared" si="5"/>
        <v>0</v>
      </c>
      <c r="H75" s="48">
        <f t="shared" si="5"/>
        <v>0</v>
      </c>
      <c r="I75" s="48">
        <f t="shared" si="5"/>
        <v>50</v>
      </c>
      <c r="J75" s="48">
        <f t="shared" si="5"/>
        <v>108</v>
      </c>
      <c r="K75" s="48">
        <f t="shared" si="5"/>
        <v>120</v>
      </c>
      <c r="L75" s="48">
        <f t="shared" si="5"/>
        <v>0</v>
      </c>
      <c r="M75" s="48">
        <f t="shared" si="5"/>
        <v>200</v>
      </c>
      <c r="N75" s="48">
        <f t="shared" si="5"/>
        <v>0</v>
      </c>
      <c r="O75" s="48">
        <f t="shared" si="5"/>
        <v>0</v>
      </c>
      <c r="P75" s="48">
        <f t="shared" si="5"/>
        <v>0</v>
      </c>
      <c r="Q75" s="48">
        <f t="shared" si="5"/>
        <v>0</v>
      </c>
      <c r="R75" s="48">
        <f t="shared" si="5"/>
        <v>38.299999999999997</v>
      </c>
      <c r="S75" s="48">
        <f t="shared" si="5"/>
        <v>180</v>
      </c>
      <c r="T75" s="48">
        <f t="shared" si="5"/>
        <v>0</v>
      </c>
      <c r="U75" s="48">
        <f t="shared" si="5"/>
        <v>20.3</v>
      </c>
      <c r="V75" s="48">
        <f t="shared" si="5"/>
        <v>0</v>
      </c>
      <c r="W75" s="48">
        <f t="shared" si="5"/>
        <v>13.1</v>
      </c>
      <c r="X75" s="48">
        <f t="shared" si="5"/>
        <v>5</v>
      </c>
      <c r="Y75" s="48">
        <f t="shared" si="5"/>
        <v>102</v>
      </c>
      <c r="Z75" s="48">
        <f t="shared" si="5"/>
        <v>0</v>
      </c>
      <c r="AA75" s="48">
        <f t="shared" si="5"/>
        <v>0</v>
      </c>
      <c r="AB75" s="48">
        <f t="shared" si="5"/>
        <v>0</v>
      </c>
      <c r="AC75" s="48">
        <f t="shared" si="5"/>
        <v>0</v>
      </c>
      <c r="AD75" s="48">
        <f t="shared" si="5"/>
        <v>0</v>
      </c>
      <c r="AE75" s="48">
        <f t="shared" si="5"/>
        <v>0</v>
      </c>
      <c r="AF75" s="48">
        <f t="shared" si="5"/>
        <v>0</v>
      </c>
      <c r="AG75" s="12"/>
    </row>
    <row r="76" spans="1:33" s="12" customFormat="1" ht="10.5" customHeight="1" x14ac:dyDescent="0.2">
      <c r="A76" s="59"/>
      <c r="B76" s="60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</row>
    <row r="77" spans="1:33" s="15" customFormat="1" ht="10.5" customHeight="1" x14ac:dyDescent="0.2">
      <c r="A77" s="100" t="s">
        <v>121</v>
      </c>
      <c r="B77" s="101"/>
      <c r="C77" s="94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</row>
    <row r="78" spans="1:33" s="1" customFormat="1" ht="10.5" customHeight="1" x14ac:dyDescent="0.2">
      <c r="A78" s="33">
        <v>81</v>
      </c>
      <c r="B78" s="23" t="s">
        <v>62</v>
      </c>
      <c r="C78" s="35">
        <v>250</v>
      </c>
      <c r="D78" s="43"/>
      <c r="E78" s="43"/>
      <c r="F78" s="43"/>
      <c r="G78" s="43"/>
      <c r="H78" s="43"/>
      <c r="I78" s="43"/>
      <c r="J78" s="43">
        <f>40+30+10+2.5+10+7.5</f>
        <v>100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>
        <v>5</v>
      </c>
      <c r="Y78" s="43"/>
      <c r="Z78" s="43">
        <v>2.5</v>
      </c>
      <c r="AA78" s="43"/>
      <c r="AB78" s="43"/>
      <c r="AC78" s="43"/>
      <c r="AD78" s="43"/>
      <c r="AE78" s="43"/>
      <c r="AF78" s="43"/>
      <c r="AG78" s="10"/>
    </row>
    <row r="79" spans="1:33" s="1" customFormat="1" ht="10.5" customHeight="1" x14ac:dyDescent="0.2">
      <c r="A79" s="23" t="s">
        <v>97</v>
      </c>
      <c r="B79" s="26" t="s">
        <v>100</v>
      </c>
      <c r="C79" s="36">
        <v>80</v>
      </c>
      <c r="D79" s="43"/>
      <c r="E79" s="43"/>
      <c r="F79" s="43">
        <v>2.25</v>
      </c>
      <c r="G79" s="43"/>
      <c r="H79" s="43"/>
      <c r="I79" s="43"/>
      <c r="J79" s="43">
        <f>4+4+7</f>
        <v>15</v>
      </c>
      <c r="K79" s="43"/>
      <c r="L79" s="43"/>
      <c r="M79" s="43"/>
      <c r="N79" s="43">
        <v>83</v>
      </c>
      <c r="O79" s="43"/>
      <c r="P79" s="43"/>
      <c r="Q79" s="44"/>
      <c r="R79" s="43"/>
      <c r="S79" s="43"/>
      <c r="T79" s="43"/>
      <c r="U79" s="43"/>
      <c r="V79" s="43">
        <v>7</v>
      </c>
      <c r="W79" s="43"/>
      <c r="X79" s="43">
        <v>5</v>
      </c>
      <c r="Y79" s="43"/>
      <c r="Z79" s="43"/>
      <c r="AA79" s="43"/>
      <c r="AB79" s="43"/>
      <c r="AC79" s="43"/>
      <c r="AD79" s="43"/>
      <c r="AE79" s="43"/>
      <c r="AF79" s="43"/>
      <c r="AG79" s="10"/>
    </row>
    <row r="80" spans="1:33" s="1" customFormat="1" ht="10.5" customHeight="1" x14ac:dyDescent="0.2">
      <c r="A80" s="23"/>
      <c r="B80" s="23" t="s">
        <v>99</v>
      </c>
      <c r="C80" s="35">
        <v>125</v>
      </c>
      <c r="D80" s="43"/>
      <c r="E80" s="43"/>
      <c r="F80" s="43"/>
      <c r="G80" s="43">
        <v>48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>
        <v>5</v>
      </c>
      <c r="X80" s="43"/>
      <c r="Y80" s="43"/>
      <c r="Z80" s="43"/>
      <c r="AA80" s="43"/>
      <c r="AB80" s="43"/>
      <c r="AC80" s="43"/>
      <c r="AD80" s="43"/>
      <c r="AE80" s="43"/>
      <c r="AF80" s="43"/>
    </row>
    <row r="81" spans="1:33" ht="10.5" customHeight="1" x14ac:dyDescent="0.2">
      <c r="A81" s="25"/>
      <c r="B81" s="25" t="s">
        <v>50</v>
      </c>
      <c r="C81" s="37">
        <v>200</v>
      </c>
      <c r="L81" s="44">
        <v>22</v>
      </c>
      <c r="Z81" s="44">
        <v>5</v>
      </c>
    </row>
    <row r="82" spans="1:33" s="1" customFormat="1" ht="10.5" customHeight="1" x14ac:dyDescent="0.2">
      <c r="A82" s="24"/>
      <c r="B82" s="23" t="s">
        <v>52</v>
      </c>
      <c r="C82" s="36">
        <v>60</v>
      </c>
      <c r="D82" s="43"/>
      <c r="E82" s="43">
        <v>60</v>
      </c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10"/>
    </row>
    <row r="83" spans="1:33" s="1" customFormat="1" ht="10.5" customHeight="1" x14ac:dyDescent="0.2">
      <c r="A83" s="23"/>
      <c r="B83" s="23" t="s">
        <v>127</v>
      </c>
      <c r="C83" s="35">
        <v>20</v>
      </c>
      <c r="D83" s="43">
        <v>20</v>
      </c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10"/>
    </row>
    <row r="84" spans="1:33" s="1" customFormat="1" ht="10.5" customHeight="1" x14ac:dyDescent="0.2">
      <c r="A84" s="23"/>
      <c r="B84" s="23" t="s">
        <v>128</v>
      </c>
      <c r="C84" s="35">
        <v>200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>
        <v>200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10"/>
    </row>
    <row r="85" spans="1:33" s="1" customFormat="1" ht="10.5" customHeight="1" x14ac:dyDescent="0.2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10"/>
    </row>
    <row r="86" spans="1:33" s="13" customFormat="1" ht="10.5" customHeight="1" x14ac:dyDescent="0.2">
      <c r="A86" s="47"/>
      <c r="B86" s="7" t="s">
        <v>142</v>
      </c>
      <c r="C86" s="48">
        <f t="shared" ref="C86:X86" si="6">SUM(C78:C85)</f>
        <v>935</v>
      </c>
      <c r="D86" s="48">
        <f t="shared" si="6"/>
        <v>20</v>
      </c>
      <c r="E86" s="48">
        <f t="shared" si="6"/>
        <v>60</v>
      </c>
      <c r="F86" s="48">
        <f t="shared" si="6"/>
        <v>2.25</v>
      </c>
      <c r="G86" s="48">
        <f t="shared" si="6"/>
        <v>48</v>
      </c>
      <c r="H86" s="48">
        <f t="shared" si="6"/>
        <v>0</v>
      </c>
      <c r="I86" s="48">
        <f t="shared" si="6"/>
        <v>0</v>
      </c>
      <c r="J86" s="48">
        <f t="shared" si="6"/>
        <v>115</v>
      </c>
      <c r="K86" s="48">
        <f t="shared" si="6"/>
        <v>0</v>
      </c>
      <c r="L86" s="48">
        <f t="shared" si="6"/>
        <v>22</v>
      </c>
      <c r="M86" s="48">
        <f t="shared" si="6"/>
        <v>0</v>
      </c>
      <c r="N86" s="48">
        <f t="shared" si="6"/>
        <v>83</v>
      </c>
      <c r="O86" s="48">
        <f t="shared" si="6"/>
        <v>0</v>
      </c>
      <c r="P86" s="48">
        <f t="shared" si="6"/>
        <v>0</v>
      </c>
      <c r="Q86" s="48">
        <f t="shared" si="6"/>
        <v>0</v>
      </c>
      <c r="R86" s="48">
        <f t="shared" si="6"/>
        <v>200</v>
      </c>
      <c r="S86" s="48">
        <f t="shared" si="6"/>
        <v>0</v>
      </c>
      <c r="T86" s="48">
        <f t="shared" si="6"/>
        <v>0</v>
      </c>
      <c r="U86" s="48">
        <f t="shared" si="6"/>
        <v>0</v>
      </c>
      <c r="V86" s="48">
        <f t="shared" si="6"/>
        <v>7</v>
      </c>
      <c r="W86" s="48">
        <f t="shared" si="6"/>
        <v>5</v>
      </c>
      <c r="X86" s="48">
        <f t="shared" si="6"/>
        <v>10</v>
      </c>
      <c r="Y86" s="48">
        <f>SUM(Y77:Y85)</f>
        <v>0</v>
      </c>
      <c r="Z86" s="48">
        <f t="shared" ref="Z86:AF86" si="7">SUM(Z78:Z85)</f>
        <v>7.5</v>
      </c>
      <c r="AA86" s="48">
        <f t="shared" si="7"/>
        <v>0</v>
      </c>
      <c r="AB86" s="48">
        <f t="shared" si="7"/>
        <v>0</v>
      </c>
      <c r="AC86" s="48">
        <f t="shared" si="7"/>
        <v>0</v>
      </c>
      <c r="AD86" s="48">
        <f t="shared" si="7"/>
        <v>0</v>
      </c>
      <c r="AE86" s="48">
        <f t="shared" si="7"/>
        <v>0</v>
      </c>
      <c r="AF86" s="48">
        <f t="shared" si="7"/>
        <v>0</v>
      </c>
      <c r="AG86" s="12"/>
    </row>
    <row r="87" spans="1:33" s="12" customFormat="1" ht="10.5" customHeight="1" x14ac:dyDescent="0.2">
      <c r="A87" s="55"/>
      <c r="B87" s="61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</row>
    <row r="88" spans="1:33" s="11" customFormat="1" ht="10.5" customHeight="1" x14ac:dyDescent="0.2">
      <c r="A88" s="100" t="s">
        <v>122</v>
      </c>
      <c r="B88" s="101"/>
      <c r="C88" s="94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</row>
    <row r="89" spans="1:33" s="1" customFormat="1" ht="10.5" customHeight="1" x14ac:dyDescent="0.2">
      <c r="A89" s="29"/>
      <c r="B89" s="23" t="s">
        <v>90</v>
      </c>
      <c r="C89" s="23">
        <v>60</v>
      </c>
      <c r="D89" s="43"/>
      <c r="E89" s="43"/>
      <c r="F89" s="43"/>
      <c r="G89" s="43"/>
      <c r="H89" s="43"/>
      <c r="I89" s="43"/>
      <c r="J89" s="43">
        <v>60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10"/>
    </row>
    <row r="90" spans="1:33" ht="10.5" customHeight="1" x14ac:dyDescent="0.2">
      <c r="A90" s="39" t="s">
        <v>95</v>
      </c>
      <c r="B90" s="30" t="s">
        <v>87</v>
      </c>
      <c r="C90" s="28">
        <v>250</v>
      </c>
      <c r="D90" s="51"/>
      <c r="E90" s="51"/>
      <c r="F90" s="51"/>
      <c r="G90" s="51"/>
      <c r="H90" s="51">
        <v>20</v>
      </c>
      <c r="I90" s="51"/>
      <c r="J90" s="51">
        <v>22</v>
      </c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>
        <v>5</v>
      </c>
      <c r="X90" s="51"/>
      <c r="Y90" s="51"/>
      <c r="Z90" s="51"/>
      <c r="AA90" s="51"/>
      <c r="AB90" s="51"/>
      <c r="AC90" s="51"/>
      <c r="AD90" s="51"/>
      <c r="AE90" s="51"/>
      <c r="AF90" s="51"/>
    </row>
    <row r="91" spans="1:33" ht="10.5" customHeight="1" x14ac:dyDescent="0.2">
      <c r="A91" s="25">
        <v>234</v>
      </c>
      <c r="B91" s="25" t="s">
        <v>82</v>
      </c>
      <c r="C91" s="25">
        <v>80</v>
      </c>
      <c r="E91" s="44">
        <v>21</v>
      </c>
      <c r="Q91" s="44">
        <v>49.5</v>
      </c>
      <c r="R91" s="44">
        <v>19.5</v>
      </c>
      <c r="W91" s="44">
        <v>5</v>
      </c>
      <c r="X91" s="44">
        <v>7.5</v>
      </c>
    </row>
    <row r="92" spans="1:33" ht="10.5" customHeight="1" x14ac:dyDescent="0.2">
      <c r="A92" s="27">
        <v>125</v>
      </c>
      <c r="B92" s="28" t="s">
        <v>55</v>
      </c>
      <c r="C92" s="38">
        <v>140</v>
      </c>
      <c r="I92" s="44">
        <v>144.19999999999999</v>
      </c>
      <c r="W92" s="44">
        <v>5</v>
      </c>
    </row>
    <row r="93" spans="1:33" s="1" customFormat="1" ht="10.5" customHeight="1" x14ac:dyDescent="0.2">
      <c r="A93" s="23">
        <v>397</v>
      </c>
      <c r="B93" s="23" t="s">
        <v>79</v>
      </c>
      <c r="C93" s="23">
        <v>200</v>
      </c>
      <c r="D93" s="43"/>
      <c r="E93" s="43"/>
      <c r="F93" s="43"/>
      <c r="G93" s="43"/>
      <c r="H93" s="43"/>
      <c r="I93" s="43"/>
      <c r="J93" s="43"/>
      <c r="K93" s="43">
        <v>40</v>
      </c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>
        <v>15</v>
      </c>
      <c r="AA93" s="43"/>
      <c r="AB93" s="43"/>
      <c r="AC93" s="43"/>
      <c r="AD93" s="43"/>
      <c r="AE93" s="43"/>
      <c r="AF93" s="43"/>
      <c r="AG93" s="10"/>
    </row>
    <row r="94" spans="1:33" s="1" customFormat="1" ht="10.5" customHeight="1" x14ac:dyDescent="0.2">
      <c r="A94" s="24"/>
      <c r="B94" s="23" t="s">
        <v>52</v>
      </c>
      <c r="C94" s="36">
        <v>60</v>
      </c>
      <c r="D94" s="43"/>
      <c r="E94" s="43">
        <v>60</v>
      </c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10"/>
    </row>
    <row r="95" spans="1:33" s="1" customFormat="1" ht="10.5" customHeight="1" x14ac:dyDescent="0.2">
      <c r="A95" s="23"/>
      <c r="B95" s="23" t="s">
        <v>127</v>
      </c>
      <c r="C95" s="35">
        <v>40</v>
      </c>
      <c r="D95" s="43">
        <v>40</v>
      </c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10"/>
    </row>
    <row r="96" spans="1:33" s="1" customFormat="1" ht="10.5" customHeight="1" x14ac:dyDescent="0.2">
      <c r="A96" s="23"/>
      <c r="B96" s="23" t="s">
        <v>130</v>
      </c>
      <c r="C96" s="35">
        <v>160</v>
      </c>
      <c r="D96" s="43"/>
      <c r="E96" s="43"/>
      <c r="F96" s="43"/>
      <c r="G96" s="43"/>
      <c r="H96" s="43"/>
      <c r="I96" s="43"/>
      <c r="J96" s="43"/>
      <c r="K96" s="43">
        <v>160</v>
      </c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10"/>
    </row>
    <row r="97" spans="1:33" s="1" customFormat="1" ht="10.5" customHeight="1" x14ac:dyDescent="0.2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10"/>
    </row>
    <row r="98" spans="1:33" s="13" customFormat="1" ht="10.5" customHeight="1" x14ac:dyDescent="0.2">
      <c r="A98" s="47"/>
      <c r="B98" s="7" t="s">
        <v>142</v>
      </c>
      <c r="C98" s="48">
        <f>SUM(C89:C97)</f>
        <v>990</v>
      </c>
      <c r="D98" s="48">
        <f t="shared" ref="D98:AF98" si="8">SUM(D89:D97)</f>
        <v>40</v>
      </c>
      <c r="E98" s="48">
        <f t="shared" si="8"/>
        <v>81</v>
      </c>
      <c r="F98" s="48">
        <f t="shared" si="8"/>
        <v>0</v>
      </c>
      <c r="G98" s="48">
        <f t="shared" si="8"/>
        <v>0</v>
      </c>
      <c r="H98" s="48">
        <f t="shared" si="8"/>
        <v>20</v>
      </c>
      <c r="I98" s="48">
        <f t="shared" si="8"/>
        <v>144.19999999999999</v>
      </c>
      <c r="J98" s="48">
        <f t="shared" si="8"/>
        <v>82</v>
      </c>
      <c r="K98" s="48">
        <f t="shared" si="8"/>
        <v>200</v>
      </c>
      <c r="L98" s="48">
        <f t="shared" si="8"/>
        <v>0</v>
      </c>
      <c r="M98" s="48">
        <f t="shared" si="8"/>
        <v>0</v>
      </c>
      <c r="N98" s="48">
        <f t="shared" si="8"/>
        <v>0</v>
      </c>
      <c r="O98" s="48">
        <f t="shared" si="8"/>
        <v>0</v>
      </c>
      <c r="P98" s="48">
        <f t="shared" si="8"/>
        <v>0</v>
      </c>
      <c r="Q98" s="48">
        <f t="shared" si="8"/>
        <v>49.5</v>
      </c>
      <c r="R98" s="48">
        <f t="shared" si="8"/>
        <v>19.5</v>
      </c>
      <c r="S98" s="48">
        <f t="shared" si="8"/>
        <v>0</v>
      </c>
      <c r="T98" s="48">
        <f t="shared" si="8"/>
        <v>0</v>
      </c>
      <c r="U98" s="48">
        <f t="shared" si="8"/>
        <v>0</v>
      </c>
      <c r="V98" s="48">
        <f t="shared" si="8"/>
        <v>0</v>
      </c>
      <c r="W98" s="48">
        <f t="shared" si="8"/>
        <v>15</v>
      </c>
      <c r="X98" s="48">
        <f t="shared" si="8"/>
        <v>7.5</v>
      </c>
      <c r="Y98" s="48">
        <f t="shared" si="8"/>
        <v>0</v>
      </c>
      <c r="Z98" s="48">
        <f t="shared" si="8"/>
        <v>15</v>
      </c>
      <c r="AA98" s="48">
        <f t="shared" si="8"/>
        <v>0</v>
      </c>
      <c r="AB98" s="48">
        <f t="shared" si="8"/>
        <v>0</v>
      </c>
      <c r="AC98" s="48">
        <f t="shared" si="8"/>
        <v>0</v>
      </c>
      <c r="AD98" s="48">
        <f t="shared" si="8"/>
        <v>0</v>
      </c>
      <c r="AE98" s="48">
        <f t="shared" si="8"/>
        <v>0</v>
      </c>
      <c r="AF98" s="48">
        <f t="shared" si="8"/>
        <v>0</v>
      </c>
      <c r="AG98" s="12"/>
    </row>
    <row r="99" spans="1:33" s="12" customFormat="1" ht="10.5" customHeight="1" x14ac:dyDescent="0.2">
      <c r="A99" s="62"/>
      <c r="B99" s="63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</row>
    <row r="100" spans="1:33" s="1" customFormat="1" ht="10.5" customHeight="1" x14ac:dyDescent="0.2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10"/>
    </row>
    <row r="101" spans="1:33" s="11" customFormat="1" ht="10.5" customHeight="1" x14ac:dyDescent="0.2">
      <c r="A101" s="100" t="s">
        <v>123</v>
      </c>
      <c r="B101" s="101"/>
      <c r="C101" s="94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</row>
    <row r="102" spans="1:33" ht="10.5" customHeight="1" x14ac:dyDescent="0.2">
      <c r="A102" s="8" t="s">
        <v>66</v>
      </c>
      <c r="B102" s="25" t="s">
        <v>67</v>
      </c>
      <c r="C102" s="37">
        <v>250</v>
      </c>
      <c r="I102" s="44">
        <v>54</v>
      </c>
      <c r="J102" s="44">
        <f>35+14+10+6</f>
        <v>65</v>
      </c>
      <c r="W102" s="44">
        <v>5</v>
      </c>
      <c r="Y102" s="44">
        <v>20</v>
      </c>
    </row>
    <row r="103" spans="1:33" ht="10.5" customHeight="1" x14ac:dyDescent="0.2">
      <c r="A103" s="8">
        <v>267</v>
      </c>
      <c r="B103" s="25" t="s">
        <v>64</v>
      </c>
      <c r="C103" s="37">
        <v>75</v>
      </c>
      <c r="E103" s="44">
        <v>12</v>
      </c>
      <c r="N103" s="44">
        <v>81</v>
      </c>
      <c r="W103" s="44">
        <v>9</v>
      </c>
      <c r="X103" s="44">
        <v>2</v>
      </c>
      <c r="Y103" s="44">
        <v>4</v>
      </c>
    </row>
    <row r="104" spans="1:33" ht="10.5" customHeight="1" x14ac:dyDescent="0.2">
      <c r="A104" s="24"/>
      <c r="B104" s="23" t="s">
        <v>141</v>
      </c>
      <c r="C104" s="36">
        <v>150</v>
      </c>
      <c r="G104" s="44">
        <f>25*1.5</f>
        <v>37.5</v>
      </c>
      <c r="W104" s="44">
        <v>5</v>
      </c>
    </row>
    <row r="105" spans="1:33" s="1" customFormat="1" ht="10.5" customHeight="1" x14ac:dyDescent="0.2">
      <c r="A105" s="25"/>
      <c r="B105" s="25" t="s">
        <v>138</v>
      </c>
      <c r="C105" s="37">
        <v>200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>
        <v>200</v>
      </c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10"/>
    </row>
    <row r="106" spans="1:33" ht="10.5" customHeight="1" x14ac:dyDescent="0.2">
      <c r="A106" s="23"/>
      <c r="B106" s="23" t="s">
        <v>52</v>
      </c>
      <c r="C106" s="35">
        <v>40</v>
      </c>
      <c r="E106" s="44">
        <v>40</v>
      </c>
    </row>
    <row r="107" spans="1:33" ht="10.5" customHeight="1" x14ac:dyDescent="0.2">
      <c r="A107" s="23"/>
      <c r="B107" s="23" t="s">
        <v>127</v>
      </c>
      <c r="C107" s="35">
        <v>20</v>
      </c>
      <c r="D107" s="44">
        <v>20</v>
      </c>
    </row>
    <row r="108" spans="1:33" s="1" customFormat="1" ht="10.5" customHeight="1" x14ac:dyDescent="0.2">
      <c r="A108" s="23"/>
      <c r="B108" s="23" t="s">
        <v>137</v>
      </c>
      <c r="C108" s="35">
        <v>180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>
        <v>180</v>
      </c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10"/>
    </row>
    <row r="110" spans="1:33" s="13" customFormat="1" ht="10.5" customHeight="1" x14ac:dyDescent="0.2">
      <c r="A110" s="47"/>
      <c r="B110" s="7" t="s">
        <v>142</v>
      </c>
      <c r="C110" s="48">
        <f t="shared" ref="C110:AF110" si="9">SUM(C102:C109)</f>
        <v>915</v>
      </c>
      <c r="D110" s="48">
        <f t="shared" si="9"/>
        <v>20</v>
      </c>
      <c r="E110" s="48">
        <f t="shared" si="9"/>
        <v>52</v>
      </c>
      <c r="F110" s="48">
        <f t="shared" si="9"/>
        <v>0</v>
      </c>
      <c r="G110" s="48">
        <f t="shared" si="9"/>
        <v>37.5</v>
      </c>
      <c r="H110" s="48">
        <f t="shared" si="9"/>
        <v>0</v>
      </c>
      <c r="I110" s="48">
        <f t="shared" si="9"/>
        <v>54</v>
      </c>
      <c r="J110" s="48">
        <f t="shared" si="9"/>
        <v>65</v>
      </c>
      <c r="K110" s="48">
        <f t="shared" si="9"/>
        <v>0</v>
      </c>
      <c r="L110" s="48">
        <f t="shared" si="9"/>
        <v>0</v>
      </c>
      <c r="M110" s="48">
        <f t="shared" si="9"/>
        <v>200</v>
      </c>
      <c r="N110" s="48">
        <f t="shared" si="9"/>
        <v>81</v>
      </c>
      <c r="O110" s="48">
        <f t="shared" si="9"/>
        <v>0</v>
      </c>
      <c r="P110" s="48">
        <f t="shared" si="9"/>
        <v>0</v>
      </c>
      <c r="Q110" s="48">
        <f t="shared" si="9"/>
        <v>0</v>
      </c>
      <c r="R110" s="48">
        <f t="shared" si="9"/>
        <v>0</v>
      </c>
      <c r="S110" s="48">
        <f t="shared" si="9"/>
        <v>180</v>
      </c>
      <c r="T110" s="48">
        <f t="shared" si="9"/>
        <v>0</v>
      </c>
      <c r="U110" s="48">
        <f t="shared" si="9"/>
        <v>0</v>
      </c>
      <c r="V110" s="48">
        <f t="shared" si="9"/>
        <v>0</v>
      </c>
      <c r="W110" s="48">
        <f t="shared" si="9"/>
        <v>19</v>
      </c>
      <c r="X110" s="48">
        <f t="shared" si="9"/>
        <v>2</v>
      </c>
      <c r="Y110" s="48">
        <f t="shared" si="9"/>
        <v>24</v>
      </c>
      <c r="Z110" s="48">
        <f t="shared" si="9"/>
        <v>0</v>
      </c>
      <c r="AA110" s="48">
        <f t="shared" si="9"/>
        <v>0</v>
      </c>
      <c r="AB110" s="48">
        <f t="shared" si="9"/>
        <v>0</v>
      </c>
      <c r="AC110" s="48">
        <f t="shared" si="9"/>
        <v>0</v>
      </c>
      <c r="AD110" s="48">
        <f t="shared" si="9"/>
        <v>0</v>
      </c>
      <c r="AE110" s="48">
        <f t="shared" si="9"/>
        <v>0</v>
      </c>
      <c r="AF110" s="48">
        <f t="shared" si="9"/>
        <v>0</v>
      </c>
      <c r="AG110" s="12"/>
    </row>
    <row r="111" spans="1:33" s="12" customFormat="1" ht="10.5" customHeight="1" x14ac:dyDescent="0.2">
      <c r="A111" s="62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</row>
    <row r="112" spans="1:33" s="16" customFormat="1" ht="10.5" customHeight="1" x14ac:dyDescent="0.2">
      <c r="A112" s="100" t="s">
        <v>124</v>
      </c>
      <c r="B112" s="101"/>
      <c r="C112" s="94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</row>
    <row r="113" spans="1:97" s="1" customFormat="1" ht="10.5" customHeight="1" x14ac:dyDescent="0.2">
      <c r="A113" s="4">
        <v>82</v>
      </c>
      <c r="B113" s="26" t="s">
        <v>63</v>
      </c>
      <c r="C113" s="36">
        <v>250</v>
      </c>
      <c r="D113" s="43"/>
      <c r="E113" s="43"/>
      <c r="F113" s="43"/>
      <c r="G113" s="43"/>
      <c r="H113" s="43"/>
      <c r="I113" s="43">
        <f>8*2.5</f>
        <v>20</v>
      </c>
      <c r="J113" s="43">
        <f>(16+8+4+1+4+3)*2.5</f>
        <v>90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>
        <v>4</v>
      </c>
      <c r="Y113" s="43"/>
      <c r="Z113" s="43">
        <v>2.5</v>
      </c>
      <c r="AA113" s="43"/>
      <c r="AB113" s="43"/>
      <c r="AC113" s="43"/>
      <c r="AD113" s="43"/>
      <c r="AE113" s="43"/>
      <c r="AF113" s="43"/>
      <c r="AG113" s="10"/>
    </row>
    <row r="114" spans="1:97" s="1" customFormat="1" ht="10.5" customHeight="1" x14ac:dyDescent="0.2">
      <c r="A114" s="23">
        <v>250</v>
      </c>
      <c r="B114" s="23" t="s">
        <v>78</v>
      </c>
      <c r="C114" s="23">
        <v>70</v>
      </c>
      <c r="D114" s="43"/>
      <c r="E114" s="43"/>
      <c r="F114" s="43"/>
      <c r="G114" s="43"/>
      <c r="H114" s="43"/>
      <c r="I114" s="43"/>
      <c r="J114" s="31"/>
      <c r="K114" s="43"/>
      <c r="L114" s="43"/>
      <c r="M114" s="43"/>
      <c r="N114" s="43"/>
      <c r="O114" s="43">
        <v>55</v>
      </c>
      <c r="P114" s="43"/>
      <c r="Q114" s="43"/>
      <c r="R114" s="43"/>
      <c r="S114" s="43"/>
      <c r="T114" s="43"/>
      <c r="U114" s="43">
        <v>15</v>
      </c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10"/>
    </row>
    <row r="115" spans="1:97" s="1" customFormat="1" ht="10.5" customHeight="1" x14ac:dyDescent="0.2">
      <c r="A115" s="24">
        <v>205</v>
      </c>
      <c r="B115" s="26" t="s">
        <v>86</v>
      </c>
      <c r="C115" s="26">
        <v>125</v>
      </c>
      <c r="D115" s="43"/>
      <c r="E115" s="43"/>
      <c r="F115" s="43"/>
      <c r="G115" s="43"/>
      <c r="H115" s="43">
        <v>35</v>
      </c>
      <c r="I115" s="43"/>
      <c r="J115" s="43">
        <v>29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>
        <v>5</v>
      </c>
      <c r="X115" s="43"/>
      <c r="Y115" s="43"/>
      <c r="Z115" s="43"/>
      <c r="AA115" s="43"/>
      <c r="AB115" s="43"/>
      <c r="AC115" s="43"/>
      <c r="AD115" s="43"/>
      <c r="AE115" s="43"/>
      <c r="AF115" s="43"/>
      <c r="AG115" s="10"/>
    </row>
    <row r="116" spans="1:97" s="1" customFormat="1" ht="10.5" customHeight="1" x14ac:dyDescent="0.2">
      <c r="A116" s="34">
        <v>392</v>
      </c>
      <c r="B116" s="23" t="s">
        <v>68</v>
      </c>
      <c r="C116" s="35">
        <v>200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>
        <v>10</v>
      </c>
      <c r="AA116" s="43"/>
      <c r="AB116" s="43">
        <v>0.4</v>
      </c>
      <c r="AC116" s="43"/>
      <c r="AD116" s="43"/>
      <c r="AE116" s="43"/>
      <c r="AF116" s="43"/>
      <c r="AG116" s="10"/>
    </row>
    <row r="117" spans="1:97" s="1" customFormat="1" ht="10.5" customHeight="1" x14ac:dyDescent="0.2">
      <c r="A117" s="24"/>
      <c r="B117" s="23" t="s">
        <v>52</v>
      </c>
      <c r="C117" s="36">
        <v>60</v>
      </c>
      <c r="D117" s="43"/>
      <c r="E117" s="43">
        <v>60</v>
      </c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10"/>
    </row>
    <row r="118" spans="1:97" s="1" customFormat="1" ht="10.5" customHeight="1" x14ac:dyDescent="0.2">
      <c r="A118" s="33"/>
      <c r="B118" s="23" t="s">
        <v>135</v>
      </c>
      <c r="C118" s="35">
        <v>20</v>
      </c>
      <c r="D118" s="43">
        <v>20</v>
      </c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10"/>
    </row>
    <row r="119" spans="1:97" s="1" customFormat="1" ht="10.5" customHeight="1" x14ac:dyDescent="0.2">
      <c r="A119" s="33"/>
      <c r="B119" s="23" t="s">
        <v>136</v>
      </c>
      <c r="C119" s="35">
        <v>35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>
        <v>35</v>
      </c>
      <c r="AB119" s="43"/>
      <c r="AC119" s="43"/>
      <c r="AD119" s="43"/>
      <c r="AE119" s="43"/>
      <c r="AF119" s="43"/>
      <c r="AG119" s="10"/>
    </row>
    <row r="120" spans="1:97" ht="10.5" customHeight="1" x14ac:dyDescent="0.2">
      <c r="A120" s="23"/>
      <c r="B120" s="23" t="s">
        <v>128</v>
      </c>
      <c r="C120" s="35">
        <v>200</v>
      </c>
      <c r="D120" s="51"/>
      <c r="E120" s="51"/>
      <c r="F120" s="51"/>
      <c r="G120" s="51"/>
      <c r="H120" s="51"/>
      <c r="L120" s="51"/>
      <c r="M120" s="51"/>
      <c r="R120" s="44">
        <v>200</v>
      </c>
      <c r="W120" s="51"/>
      <c r="X120" s="51"/>
      <c r="Z120" s="51"/>
      <c r="AA120" s="51"/>
      <c r="AB120" s="51"/>
      <c r="AC120" s="51"/>
      <c r="AD120" s="51"/>
      <c r="AE120" s="51"/>
    </row>
    <row r="121" spans="1:97" s="1" customFormat="1" ht="10.5" customHeight="1" x14ac:dyDescent="0.2">
      <c r="A121" s="45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10"/>
    </row>
    <row r="122" spans="1:97" s="13" customFormat="1" ht="10.5" customHeight="1" x14ac:dyDescent="0.2">
      <c r="A122" s="47"/>
      <c r="B122" s="7" t="s">
        <v>142</v>
      </c>
      <c r="C122" s="48">
        <f t="shared" ref="C122:AF122" si="10">SUM(C113:C120)</f>
        <v>960</v>
      </c>
      <c r="D122" s="48">
        <f t="shared" si="10"/>
        <v>20</v>
      </c>
      <c r="E122" s="48">
        <f t="shared" si="10"/>
        <v>60</v>
      </c>
      <c r="F122" s="48">
        <f t="shared" si="10"/>
        <v>0</v>
      </c>
      <c r="G122" s="48">
        <f t="shared" si="10"/>
        <v>0</v>
      </c>
      <c r="H122" s="48">
        <f t="shared" si="10"/>
        <v>35</v>
      </c>
      <c r="I122" s="48">
        <f t="shared" si="10"/>
        <v>20</v>
      </c>
      <c r="J122" s="48">
        <f t="shared" si="10"/>
        <v>119</v>
      </c>
      <c r="K122" s="48">
        <f t="shared" si="10"/>
        <v>0</v>
      </c>
      <c r="L122" s="48">
        <f t="shared" si="10"/>
        <v>0</v>
      </c>
      <c r="M122" s="48">
        <f t="shared" si="10"/>
        <v>0</v>
      </c>
      <c r="N122" s="48">
        <f t="shared" si="10"/>
        <v>0</v>
      </c>
      <c r="O122" s="48">
        <f t="shared" si="10"/>
        <v>55</v>
      </c>
      <c r="P122" s="48">
        <f t="shared" si="10"/>
        <v>0</v>
      </c>
      <c r="Q122" s="48">
        <f t="shared" si="10"/>
        <v>0</v>
      </c>
      <c r="R122" s="48">
        <f t="shared" si="10"/>
        <v>200</v>
      </c>
      <c r="S122" s="48">
        <f t="shared" si="10"/>
        <v>0</v>
      </c>
      <c r="T122" s="48">
        <f t="shared" si="10"/>
        <v>0</v>
      </c>
      <c r="U122" s="48">
        <f t="shared" si="10"/>
        <v>15</v>
      </c>
      <c r="V122" s="48">
        <f t="shared" si="10"/>
        <v>0</v>
      </c>
      <c r="W122" s="48">
        <f t="shared" si="10"/>
        <v>5</v>
      </c>
      <c r="X122" s="48">
        <f t="shared" si="10"/>
        <v>4</v>
      </c>
      <c r="Y122" s="48">
        <f t="shared" si="10"/>
        <v>0</v>
      </c>
      <c r="Z122" s="48">
        <f t="shared" si="10"/>
        <v>12.5</v>
      </c>
      <c r="AA122" s="48">
        <f t="shared" si="10"/>
        <v>35</v>
      </c>
      <c r="AB122" s="48">
        <f t="shared" si="10"/>
        <v>0.4</v>
      </c>
      <c r="AC122" s="48">
        <f t="shared" si="10"/>
        <v>0</v>
      </c>
      <c r="AD122" s="48">
        <f t="shared" si="10"/>
        <v>0</v>
      </c>
      <c r="AE122" s="48">
        <f t="shared" si="10"/>
        <v>0</v>
      </c>
      <c r="AF122" s="48">
        <f t="shared" si="10"/>
        <v>0</v>
      </c>
      <c r="AG122" s="12"/>
    </row>
    <row r="123" spans="1:97" s="12" customFormat="1" ht="18.75" customHeight="1" x14ac:dyDescent="0.2">
      <c r="A123" s="55"/>
      <c r="B123" s="56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</row>
    <row r="124" spans="1:97" s="12" customFormat="1" ht="10.5" customHeight="1" x14ac:dyDescent="0.2">
      <c r="A124" s="55"/>
      <c r="B124" s="56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</row>
    <row r="125" spans="1:97" s="89" customFormat="1" ht="38.25" customHeight="1" x14ac:dyDescent="0.2">
      <c r="A125" s="85" t="s">
        <v>104</v>
      </c>
      <c r="B125" s="86" t="s">
        <v>114</v>
      </c>
      <c r="C125" s="87" t="s">
        <v>106</v>
      </c>
      <c r="D125" s="87" t="s">
        <v>6</v>
      </c>
      <c r="E125" s="87" t="s">
        <v>7</v>
      </c>
      <c r="F125" s="87" t="s">
        <v>9</v>
      </c>
      <c r="G125" s="87" t="s">
        <v>8</v>
      </c>
      <c r="H125" s="87" t="s">
        <v>107</v>
      </c>
      <c r="I125" s="87" t="s">
        <v>5</v>
      </c>
      <c r="J125" s="87" t="s">
        <v>48</v>
      </c>
      <c r="K125" s="87" t="s">
        <v>0</v>
      </c>
      <c r="L125" s="87" t="s">
        <v>36</v>
      </c>
      <c r="M125" s="87" t="s">
        <v>108</v>
      </c>
      <c r="N125" s="87" t="s">
        <v>1</v>
      </c>
      <c r="O125" s="87" t="s">
        <v>109</v>
      </c>
      <c r="P125" s="87" t="s">
        <v>2</v>
      </c>
      <c r="Q125" s="87" t="s">
        <v>3</v>
      </c>
      <c r="R125" s="87" t="s">
        <v>58</v>
      </c>
      <c r="S125" s="87" t="s">
        <v>110</v>
      </c>
      <c r="T125" s="87" t="s">
        <v>59</v>
      </c>
      <c r="U125" s="87" t="s">
        <v>32</v>
      </c>
      <c r="V125" s="87" t="s">
        <v>30</v>
      </c>
      <c r="W125" s="87" t="s">
        <v>14</v>
      </c>
      <c r="X125" s="87" t="s">
        <v>111</v>
      </c>
      <c r="Y125" s="87" t="s">
        <v>4</v>
      </c>
      <c r="Z125" s="87" t="s">
        <v>12</v>
      </c>
      <c r="AA125" s="87" t="s">
        <v>112</v>
      </c>
      <c r="AB125" s="87" t="s">
        <v>10</v>
      </c>
      <c r="AC125" s="87" t="s">
        <v>11</v>
      </c>
      <c r="AD125" s="87" t="s">
        <v>41</v>
      </c>
      <c r="AE125" s="87" t="s">
        <v>13</v>
      </c>
      <c r="AF125" s="87" t="s">
        <v>113</v>
      </c>
      <c r="AG125" s="86" t="s">
        <v>43</v>
      </c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</row>
    <row r="126" spans="1:97" s="18" customFormat="1" ht="36" customHeight="1" x14ac:dyDescent="0.2">
      <c r="A126" s="65"/>
      <c r="B126" s="91" t="s">
        <v>116</v>
      </c>
      <c r="C126" s="41"/>
      <c r="D126" s="41">
        <f t="shared" ref="D126:AF126" si="11">D122+D75+D86+D98+D52+D63+D40+D110+D28+D16</f>
        <v>280</v>
      </c>
      <c r="E126" s="41">
        <f t="shared" si="11"/>
        <v>520.6</v>
      </c>
      <c r="F126" s="41">
        <f t="shared" si="11"/>
        <v>50.68</v>
      </c>
      <c r="G126" s="41">
        <f t="shared" si="11"/>
        <v>156.9</v>
      </c>
      <c r="H126" s="41">
        <f t="shared" si="11"/>
        <v>55</v>
      </c>
      <c r="I126" s="41">
        <f t="shared" si="11"/>
        <v>673.09999999999991</v>
      </c>
      <c r="J126" s="41">
        <f t="shared" si="11"/>
        <v>1020.75</v>
      </c>
      <c r="K126" s="41">
        <f t="shared" si="11"/>
        <v>620</v>
      </c>
      <c r="L126" s="41">
        <f t="shared" si="11"/>
        <v>52</v>
      </c>
      <c r="M126" s="41">
        <f t="shared" si="11"/>
        <v>700</v>
      </c>
      <c r="N126" s="41">
        <f t="shared" si="11"/>
        <v>250</v>
      </c>
      <c r="O126" s="41">
        <f t="shared" si="11"/>
        <v>55</v>
      </c>
      <c r="P126" s="41">
        <f t="shared" si="11"/>
        <v>120.7</v>
      </c>
      <c r="Q126" s="41">
        <f t="shared" si="11"/>
        <v>205.5</v>
      </c>
      <c r="R126" s="41">
        <f t="shared" si="11"/>
        <v>1002.8</v>
      </c>
      <c r="S126" s="41">
        <f t="shared" si="11"/>
        <v>540</v>
      </c>
      <c r="T126" s="41">
        <f t="shared" si="11"/>
        <v>175</v>
      </c>
      <c r="U126" s="41">
        <f t="shared" si="11"/>
        <v>35.299999999999997</v>
      </c>
      <c r="V126" s="41">
        <f t="shared" si="11"/>
        <v>35.25</v>
      </c>
      <c r="W126" s="41">
        <f t="shared" si="11"/>
        <v>105</v>
      </c>
      <c r="X126" s="41">
        <f t="shared" si="11"/>
        <v>54.7</v>
      </c>
      <c r="Y126" s="41">
        <f t="shared" si="11"/>
        <v>141.19999999999999</v>
      </c>
      <c r="Z126" s="41">
        <f t="shared" si="11"/>
        <v>135.69999999999999</v>
      </c>
      <c r="AA126" s="41">
        <f t="shared" si="11"/>
        <v>35</v>
      </c>
      <c r="AB126" s="41">
        <f t="shared" si="11"/>
        <v>1.4</v>
      </c>
      <c r="AC126" s="41">
        <f t="shared" si="11"/>
        <v>4</v>
      </c>
      <c r="AD126" s="41">
        <f t="shared" si="11"/>
        <v>1</v>
      </c>
      <c r="AE126" s="41">
        <f t="shared" si="11"/>
        <v>0</v>
      </c>
      <c r="AF126" s="41">
        <f t="shared" si="11"/>
        <v>1</v>
      </c>
      <c r="AG126" s="17"/>
    </row>
    <row r="127" spans="1:97" s="18" customFormat="1" ht="20.25" customHeight="1" x14ac:dyDescent="0.2">
      <c r="A127" s="66"/>
      <c r="B127" s="90" t="s">
        <v>115</v>
      </c>
      <c r="C127" s="41"/>
      <c r="D127" s="41">
        <f>I136</f>
        <v>280</v>
      </c>
      <c r="E127" s="41">
        <f>I137</f>
        <v>525</v>
      </c>
      <c r="F127" s="41">
        <f>I138</f>
        <v>52.5</v>
      </c>
      <c r="G127" s="41">
        <f>I139</f>
        <v>157.49999999999997</v>
      </c>
      <c r="H127" s="41">
        <f>I140</f>
        <v>52.5</v>
      </c>
      <c r="I127" s="41">
        <f>I141</f>
        <v>658</v>
      </c>
      <c r="J127" s="41">
        <f>I142</f>
        <v>980</v>
      </c>
      <c r="K127" s="41">
        <f>I143</f>
        <v>647.5</v>
      </c>
      <c r="L127" s="41">
        <f>I144</f>
        <v>52.5</v>
      </c>
      <c r="M127" s="41">
        <f>I145</f>
        <v>700</v>
      </c>
      <c r="N127" s="41">
        <f>I146</f>
        <v>245</v>
      </c>
      <c r="O127" s="41">
        <f>I147</f>
        <v>52.5</v>
      </c>
      <c r="P127" s="41">
        <f>I148</f>
        <v>122.5</v>
      </c>
      <c r="Q127" s="41">
        <f>I149</f>
        <v>202.99999999999997</v>
      </c>
      <c r="R127" s="41">
        <f>I150</f>
        <v>1050</v>
      </c>
      <c r="S127" s="41">
        <f>I151</f>
        <v>525</v>
      </c>
      <c r="T127" s="41">
        <f>I152</f>
        <v>175</v>
      </c>
      <c r="U127" s="41">
        <f>I153</f>
        <v>34.300000000000004</v>
      </c>
      <c r="V127" s="41">
        <f>I154</f>
        <v>35</v>
      </c>
      <c r="W127" s="41">
        <f>I155</f>
        <v>105</v>
      </c>
      <c r="X127" s="41">
        <f>I156</f>
        <v>52.5</v>
      </c>
      <c r="Y127" s="41">
        <f>I157</f>
        <v>140</v>
      </c>
      <c r="Z127" s="41">
        <f>I158</f>
        <v>140</v>
      </c>
      <c r="AA127" s="41">
        <f>I159</f>
        <v>35</v>
      </c>
      <c r="AB127" s="41">
        <f>I160</f>
        <v>1.4</v>
      </c>
      <c r="AC127" s="41">
        <f>I161</f>
        <v>4.2</v>
      </c>
      <c r="AD127" s="41">
        <f>I163</f>
        <v>3.5</v>
      </c>
      <c r="AE127" s="41">
        <f>I164</f>
        <v>10.499999999999998</v>
      </c>
      <c r="AF127" s="41">
        <f>I165</f>
        <v>7</v>
      </c>
      <c r="AG127" s="17"/>
    </row>
    <row r="128" spans="1:97" s="19" customFormat="1" ht="14.25" customHeight="1" x14ac:dyDescent="0.2">
      <c r="A128" s="95"/>
      <c r="B128" s="96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</row>
    <row r="129" spans="1:33" s="20" customFormat="1" ht="15" customHeight="1" x14ac:dyDescent="0.2">
      <c r="A129" s="67"/>
      <c r="B129" s="68" t="s">
        <v>15</v>
      </c>
      <c r="C129" s="68"/>
      <c r="D129" s="69">
        <f t="shared" ref="D129:AF129" si="12">-(100-(D126*100/D127))</f>
        <v>0</v>
      </c>
      <c r="E129" s="69">
        <f t="shared" si="12"/>
        <v>-0.83809523809523512</v>
      </c>
      <c r="F129" s="69">
        <f t="shared" si="12"/>
        <v>-3.4666666666666686</v>
      </c>
      <c r="G129" s="69">
        <f t="shared" si="12"/>
        <v>-0.38095238095236539</v>
      </c>
      <c r="H129" s="69">
        <f t="shared" si="12"/>
        <v>4.7619047619047592</v>
      </c>
      <c r="I129" s="69">
        <f t="shared" si="12"/>
        <v>2.2948328267476938</v>
      </c>
      <c r="J129" s="69">
        <f t="shared" si="12"/>
        <v>4.1581632653061291</v>
      </c>
      <c r="K129" s="69">
        <f t="shared" si="12"/>
        <v>-4.2471042471042466</v>
      </c>
      <c r="L129" s="69">
        <f t="shared" si="12"/>
        <v>-0.952380952380949</v>
      </c>
      <c r="M129" s="69">
        <f t="shared" si="12"/>
        <v>0</v>
      </c>
      <c r="N129" s="69">
        <f t="shared" si="12"/>
        <v>2.0408163265306172</v>
      </c>
      <c r="O129" s="69">
        <f t="shared" si="12"/>
        <v>4.7619047619047592</v>
      </c>
      <c r="P129" s="69">
        <f t="shared" si="12"/>
        <v>-1.4693877551020478</v>
      </c>
      <c r="Q129" s="69">
        <f t="shared" si="12"/>
        <v>1.2315270935960712</v>
      </c>
      <c r="R129" s="69">
        <f t="shared" si="12"/>
        <v>-4.4952380952380935</v>
      </c>
      <c r="S129" s="69">
        <f t="shared" si="12"/>
        <v>2.8571428571428612</v>
      </c>
      <c r="T129" s="69">
        <f t="shared" si="12"/>
        <v>0</v>
      </c>
      <c r="U129" s="69">
        <f t="shared" si="12"/>
        <v>2.9154518950437023</v>
      </c>
      <c r="V129" s="69">
        <f t="shared" si="12"/>
        <v>0.7142857142857082</v>
      </c>
      <c r="W129" s="69">
        <f t="shared" si="12"/>
        <v>0</v>
      </c>
      <c r="X129" s="69">
        <f t="shared" si="12"/>
        <v>4.1904761904761898</v>
      </c>
      <c r="Y129" s="69">
        <f t="shared" si="12"/>
        <v>0.85714285714284699</v>
      </c>
      <c r="Z129" s="69">
        <f t="shared" si="12"/>
        <v>-3.0714285714285836</v>
      </c>
      <c r="AA129" s="69">
        <f t="shared" si="12"/>
        <v>0</v>
      </c>
      <c r="AB129" s="69">
        <f t="shared" si="12"/>
        <v>0</v>
      </c>
      <c r="AC129" s="69">
        <f t="shared" si="12"/>
        <v>-4.7619047619047592</v>
      </c>
      <c r="AD129" s="69">
        <f t="shared" si="12"/>
        <v>-71.428571428571431</v>
      </c>
      <c r="AE129" s="69">
        <f t="shared" si="12"/>
        <v>-100</v>
      </c>
      <c r="AF129" s="69">
        <f t="shared" si="12"/>
        <v>-85.714285714285708</v>
      </c>
      <c r="AG129" s="17"/>
    </row>
    <row r="133" spans="1:33" ht="10.5" customHeight="1" x14ac:dyDescent="0.2">
      <c r="B133" s="97" t="s">
        <v>16</v>
      </c>
      <c r="C133" s="40"/>
      <c r="D133" s="70"/>
      <c r="E133" s="70"/>
      <c r="F133" s="70"/>
      <c r="G133" s="70"/>
      <c r="H133" s="44" t="s">
        <v>69</v>
      </c>
    </row>
    <row r="134" spans="1:33" ht="10.5" customHeight="1" x14ac:dyDescent="0.2">
      <c r="B134" s="97"/>
      <c r="C134" s="40" t="s">
        <v>35</v>
      </c>
      <c r="D134" s="70"/>
      <c r="E134" s="70"/>
      <c r="F134" s="92" t="s">
        <v>47</v>
      </c>
      <c r="I134" s="44" t="s">
        <v>60</v>
      </c>
    </row>
    <row r="135" spans="1:33" ht="10.5" customHeight="1" x14ac:dyDescent="0.2">
      <c r="B135" s="97"/>
      <c r="C135" s="40" t="s">
        <v>34</v>
      </c>
      <c r="D135" s="70"/>
      <c r="E135" s="70" t="s">
        <v>45</v>
      </c>
      <c r="F135" s="93" t="s">
        <v>44</v>
      </c>
      <c r="H135" s="70" t="s">
        <v>45</v>
      </c>
      <c r="I135" s="70" t="s">
        <v>44</v>
      </c>
    </row>
    <row r="136" spans="1:33" ht="10.5" customHeight="1" x14ac:dyDescent="0.2">
      <c r="B136" s="71" t="s">
        <v>33</v>
      </c>
      <c r="C136" s="40">
        <v>80</v>
      </c>
      <c r="D136" s="70"/>
      <c r="E136" s="70">
        <f t="shared" ref="E136:E165" si="13">C136*25/100</f>
        <v>20</v>
      </c>
      <c r="F136" s="93">
        <f t="shared" ref="F136:F165" si="14">C136*0.35</f>
        <v>28</v>
      </c>
      <c r="H136" s="44">
        <f>E136*10</f>
        <v>200</v>
      </c>
      <c r="I136" s="44">
        <f>F136*10</f>
        <v>280</v>
      </c>
    </row>
    <row r="137" spans="1:33" ht="10.5" customHeight="1" x14ac:dyDescent="0.2">
      <c r="B137" s="71" t="s">
        <v>17</v>
      </c>
      <c r="C137" s="40">
        <v>150</v>
      </c>
      <c r="D137" s="70"/>
      <c r="E137" s="70">
        <f t="shared" si="13"/>
        <v>37.5</v>
      </c>
      <c r="F137" s="93">
        <f t="shared" si="14"/>
        <v>52.5</v>
      </c>
      <c r="H137" s="44">
        <f t="shared" ref="H137:I165" si="15">E137*10</f>
        <v>375</v>
      </c>
      <c r="I137" s="44">
        <f t="shared" si="15"/>
        <v>525</v>
      </c>
    </row>
    <row r="138" spans="1:33" ht="10.5" customHeight="1" x14ac:dyDescent="0.2">
      <c r="B138" s="71" t="s">
        <v>18</v>
      </c>
      <c r="C138" s="40">
        <v>15</v>
      </c>
      <c r="D138" s="70"/>
      <c r="E138" s="70">
        <f t="shared" si="13"/>
        <v>3.75</v>
      </c>
      <c r="F138" s="93">
        <f t="shared" si="14"/>
        <v>5.25</v>
      </c>
      <c r="H138" s="44">
        <f t="shared" si="15"/>
        <v>37.5</v>
      </c>
      <c r="I138" s="44">
        <f t="shared" si="15"/>
        <v>52.5</v>
      </c>
    </row>
    <row r="139" spans="1:33" ht="10.5" customHeight="1" x14ac:dyDescent="0.2">
      <c r="B139" s="71" t="s">
        <v>19</v>
      </c>
      <c r="C139" s="40">
        <v>45</v>
      </c>
      <c r="D139" s="70"/>
      <c r="E139" s="70">
        <f t="shared" si="13"/>
        <v>11.25</v>
      </c>
      <c r="F139" s="93">
        <f t="shared" si="14"/>
        <v>15.749999999999998</v>
      </c>
      <c r="H139" s="44">
        <f t="shared" si="15"/>
        <v>112.5</v>
      </c>
      <c r="I139" s="44">
        <f t="shared" si="15"/>
        <v>157.49999999999997</v>
      </c>
    </row>
    <row r="140" spans="1:33" ht="10.5" customHeight="1" x14ac:dyDescent="0.2">
      <c r="B140" s="71" t="s">
        <v>20</v>
      </c>
      <c r="C140" s="40">
        <v>15</v>
      </c>
      <c r="D140" s="70"/>
      <c r="E140" s="70">
        <f t="shared" si="13"/>
        <v>3.75</v>
      </c>
      <c r="F140" s="93">
        <f t="shared" si="14"/>
        <v>5.25</v>
      </c>
      <c r="H140" s="44">
        <f t="shared" si="15"/>
        <v>37.5</v>
      </c>
      <c r="I140" s="44">
        <f t="shared" si="15"/>
        <v>52.5</v>
      </c>
    </row>
    <row r="141" spans="1:33" ht="10.5" customHeight="1" x14ac:dyDescent="0.2">
      <c r="B141" s="71" t="s">
        <v>21</v>
      </c>
      <c r="C141" s="40">
        <v>188</v>
      </c>
      <c r="D141" s="70"/>
      <c r="E141" s="70">
        <f t="shared" si="13"/>
        <v>47</v>
      </c>
      <c r="F141" s="93">
        <f t="shared" si="14"/>
        <v>65.8</v>
      </c>
      <c r="H141" s="44">
        <f t="shared" si="15"/>
        <v>470</v>
      </c>
      <c r="I141" s="44">
        <f t="shared" si="15"/>
        <v>658</v>
      </c>
    </row>
    <row r="142" spans="1:33" ht="10.5" customHeight="1" x14ac:dyDescent="0.2">
      <c r="B142" s="71" t="s">
        <v>70</v>
      </c>
      <c r="C142" s="40">
        <v>280</v>
      </c>
      <c r="D142" s="70"/>
      <c r="E142" s="70">
        <f t="shared" si="13"/>
        <v>70</v>
      </c>
      <c r="F142" s="93">
        <f t="shared" si="14"/>
        <v>98</v>
      </c>
      <c r="H142" s="44">
        <f t="shared" si="15"/>
        <v>700</v>
      </c>
      <c r="I142" s="44">
        <f t="shared" si="15"/>
        <v>980</v>
      </c>
    </row>
    <row r="143" spans="1:33" ht="10.5" customHeight="1" x14ac:dyDescent="0.2">
      <c r="B143" s="71" t="s">
        <v>71</v>
      </c>
      <c r="C143" s="40">
        <v>185</v>
      </c>
      <c r="D143" s="70"/>
      <c r="E143" s="70">
        <f t="shared" si="13"/>
        <v>46.25</v>
      </c>
      <c r="F143" s="93">
        <f t="shared" si="14"/>
        <v>64.75</v>
      </c>
      <c r="H143" s="44">
        <f t="shared" si="15"/>
        <v>462.5</v>
      </c>
      <c r="I143" s="44">
        <f t="shared" si="15"/>
        <v>647.5</v>
      </c>
    </row>
    <row r="144" spans="1:33" ht="10.5" customHeight="1" x14ac:dyDescent="0.2">
      <c r="B144" s="71" t="s">
        <v>72</v>
      </c>
      <c r="C144" s="40">
        <v>15</v>
      </c>
      <c r="D144" s="70"/>
      <c r="E144" s="70">
        <f t="shared" si="13"/>
        <v>3.75</v>
      </c>
      <c r="F144" s="93">
        <f t="shared" si="14"/>
        <v>5.25</v>
      </c>
      <c r="H144" s="44">
        <f t="shared" si="15"/>
        <v>37.5</v>
      </c>
      <c r="I144" s="44">
        <f t="shared" si="15"/>
        <v>52.5</v>
      </c>
    </row>
    <row r="145" spans="2:9" ht="10.5" customHeight="1" x14ac:dyDescent="0.2">
      <c r="B145" s="71" t="s">
        <v>37</v>
      </c>
      <c r="C145" s="40">
        <v>200</v>
      </c>
      <c r="D145" s="70"/>
      <c r="E145" s="70">
        <f t="shared" si="13"/>
        <v>50</v>
      </c>
      <c r="F145" s="93">
        <f t="shared" si="14"/>
        <v>70</v>
      </c>
      <c r="H145" s="44">
        <f t="shared" si="15"/>
        <v>500</v>
      </c>
      <c r="I145" s="44">
        <f t="shared" si="15"/>
        <v>700</v>
      </c>
    </row>
    <row r="146" spans="2:9" ht="10.5" customHeight="1" x14ac:dyDescent="0.2">
      <c r="B146" s="71" t="s">
        <v>73</v>
      </c>
      <c r="C146" s="40">
        <v>70</v>
      </c>
      <c r="D146" s="70"/>
      <c r="E146" s="70">
        <f t="shared" si="13"/>
        <v>17.5</v>
      </c>
      <c r="F146" s="93">
        <f t="shared" si="14"/>
        <v>24.5</v>
      </c>
      <c r="H146" s="44">
        <f t="shared" si="15"/>
        <v>175</v>
      </c>
      <c r="I146" s="44">
        <f t="shared" si="15"/>
        <v>245</v>
      </c>
    </row>
    <row r="147" spans="2:9" ht="10.5" customHeight="1" x14ac:dyDescent="0.2">
      <c r="B147" s="71" t="s">
        <v>76</v>
      </c>
      <c r="C147" s="40">
        <v>15</v>
      </c>
      <c r="D147" s="70"/>
      <c r="E147" s="70">
        <f t="shared" si="13"/>
        <v>3.75</v>
      </c>
      <c r="F147" s="93">
        <f t="shared" si="14"/>
        <v>5.25</v>
      </c>
      <c r="H147" s="44">
        <f t="shared" si="15"/>
        <v>37.5</v>
      </c>
      <c r="I147" s="44">
        <f t="shared" si="15"/>
        <v>52.5</v>
      </c>
    </row>
    <row r="148" spans="2:9" ht="10.5" customHeight="1" x14ac:dyDescent="0.2">
      <c r="B148" s="71" t="s">
        <v>74</v>
      </c>
      <c r="C148" s="40">
        <v>35</v>
      </c>
      <c r="D148" s="70"/>
      <c r="E148" s="70">
        <f t="shared" si="13"/>
        <v>8.75</v>
      </c>
      <c r="F148" s="93">
        <f t="shared" si="14"/>
        <v>12.25</v>
      </c>
      <c r="H148" s="44">
        <f t="shared" si="15"/>
        <v>87.5</v>
      </c>
      <c r="I148" s="44">
        <f t="shared" si="15"/>
        <v>122.5</v>
      </c>
    </row>
    <row r="149" spans="2:9" ht="10.5" customHeight="1" x14ac:dyDescent="0.2">
      <c r="B149" s="71" t="s">
        <v>75</v>
      </c>
      <c r="C149" s="40">
        <v>58</v>
      </c>
      <c r="D149" s="70"/>
      <c r="E149" s="70">
        <f t="shared" si="13"/>
        <v>14.5</v>
      </c>
      <c r="F149" s="93">
        <f t="shared" si="14"/>
        <v>20.299999999999997</v>
      </c>
      <c r="H149" s="44">
        <f t="shared" si="15"/>
        <v>145</v>
      </c>
      <c r="I149" s="44">
        <f t="shared" si="15"/>
        <v>202.99999999999997</v>
      </c>
    </row>
    <row r="150" spans="2:9" ht="10.5" customHeight="1" x14ac:dyDescent="0.2">
      <c r="B150" s="71" t="s">
        <v>38</v>
      </c>
      <c r="C150" s="40">
        <v>300</v>
      </c>
      <c r="D150" s="70"/>
      <c r="E150" s="70">
        <f t="shared" si="13"/>
        <v>75</v>
      </c>
      <c r="F150" s="93">
        <f t="shared" si="14"/>
        <v>105</v>
      </c>
      <c r="H150" s="44">
        <f t="shared" si="15"/>
        <v>750</v>
      </c>
      <c r="I150" s="44">
        <f t="shared" si="15"/>
        <v>1050</v>
      </c>
    </row>
    <row r="151" spans="2:9" ht="10.5" customHeight="1" x14ac:dyDescent="0.2">
      <c r="B151" s="71" t="s">
        <v>39</v>
      </c>
      <c r="C151" s="40">
        <v>150</v>
      </c>
      <c r="D151" s="70"/>
      <c r="E151" s="70">
        <f t="shared" si="13"/>
        <v>37.5</v>
      </c>
      <c r="F151" s="93">
        <f t="shared" si="14"/>
        <v>52.5</v>
      </c>
      <c r="H151" s="44">
        <f t="shared" si="15"/>
        <v>375</v>
      </c>
      <c r="I151" s="44">
        <f t="shared" si="15"/>
        <v>525</v>
      </c>
    </row>
    <row r="152" spans="2:9" ht="10.5" customHeight="1" x14ac:dyDescent="0.2">
      <c r="B152" s="71" t="s">
        <v>46</v>
      </c>
      <c r="C152" s="40">
        <v>50</v>
      </c>
      <c r="D152" s="70"/>
      <c r="E152" s="70">
        <f t="shared" si="13"/>
        <v>12.5</v>
      </c>
      <c r="F152" s="93">
        <f t="shared" si="14"/>
        <v>17.5</v>
      </c>
      <c r="H152" s="44">
        <f t="shared" si="15"/>
        <v>125</v>
      </c>
      <c r="I152" s="44">
        <f t="shared" si="15"/>
        <v>175</v>
      </c>
    </row>
    <row r="153" spans="2:9" ht="10.5" customHeight="1" x14ac:dyDescent="0.2">
      <c r="B153" s="71" t="s">
        <v>22</v>
      </c>
      <c r="C153" s="40">
        <v>9.8000000000000007</v>
      </c>
      <c r="D153" s="70"/>
      <c r="E153" s="70">
        <f t="shared" si="13"/>
        <v>2.4500000000000002</v>
      </c>
      <c r="F153" s="93">
        <f t="shared" si="14"/>
        <v>3.43</v>
      </c>
      <c r="H153" s="44">
        <f t="shared" si="15"/>
        <v>24.5</v>
      </c>
      <c r="I153" s="44">
        <f t="shared" si="15"/>
        <v>34.300000000000004</v>
      </c>
    </row>
    <row r="154" spans="2:9" ht="10.5" customHeight="1" x14ac:dyDescent="0.2">
      <c r="B154" s="71" t="s">
        <v>28</v>
      </c>
      <c r="C154" s="40">
        <v>10</v>
      </c>
      <c r="D154" s="70"/>
      <c r="E154" s="70">
        <f t="shared" si="13"/>
        <v>2.5</v>
      </c>
      <c r="F154" s="93">
        <f t="shared" si="14"/>
        <v>3.5</v>
      </c>
      <c r="H154" s="44">
        <f t="shared" si="15"/>
        <v>25</v>
      </c>
      <c r="I154" s="44">
        <f t="shared" si="15"/>
        <v>35</v>
      </c>
    </row>
    <row r="155" spans="2:9" ht="10.5" customHeight="1" x14ac:dyDescent="0.2">
      <c r="B155" s="71" t="s">
        <v>23</v>
      </c>
      <c r="C155" s="40">
        <v>30</v>
      </c>
      <c r="D155" s="70"/>
      <c r="E155" s="70">
        <f t="shared" si="13"/>
        <v>7.5</v>
      </c>
      <c r="F155" s="93">
        <f t="shared" si="14"/>
        <v>10.5</v>
      </c>
      <c r="H155" s="44">
        <f t="shared" si="15"/>
        <v>75</v>
      </c>
      <c r="I155" s="44">
        <f t="shared" si="15"/>
        <v>105</v>
      </c>
    </row>
    <row r="156" spans="2:9" ht="10.5" customHeight="1" x14ac:dyDescent="0.2">
      <c r="B156" s="71" t="s">
        <v>24</v>
      </c>
      <c r="C156" s="40">
        <v>15</v>
      </c>
      <c r="D156" s="70"/>
      <c r="E156" s="70">
        <f t="shared" si="13"/>
        <v>3.75</v>
      </c>
      <c r="F156" s="93">
        <f t="shared" si="14"/>
        <v>5.25</v>
      </c>
      <c r="H156" s="44">
        <f t="shared" si="15"/>
        <v>37.5</v>
      </c>
      <c r="I156" s="44">
        <f t="shared" si="15"/>
        <v>52.5</v>
      </c>
    </row>
    <row r="157" spans="2:9" ht="10.5" customHeight="1" x14ac:dyDescent="0.2">
      <c r="B157" s="71" t="s">
        <v>49</v>
      </c>
      <c r="C157" s="40">
        <v>40</v>
      </c>
      <c r="D157" s="70"/>
      <c r="E157" s="70">
        <f t="shared" si="13"/>
        <v>10</v>
      </c>
      <c r="F157" s="93">
        <f t="shared" si="14"/>
        <v>14</v>
      </c>
      <c r="H157" s="44">
        <f t="shared" si="15"/>
        <v>100</v>
      </c>
      <c r="I157" s="44">
        <f t="shared" si="15"/>
        <v>140</v>
      </c>
    </row>
    <row r="158" spans="2:9" ht="10.5" customHeight="1" x14ac:dyDescent="0.2">
      <c r="B158" s="71" t="s">
        <v>25</v>
      </c>
      <c r="C158" s="40">
        <v>40</v>
      </c>
      <c r="D158" s="70"/>
      <c r="E158" s="70">
        <f t="shared" si="13"/>
        <v>10</v>
      </c>
      <c r="F158" s="93">
        <f t="shared" si="14"/>
        <v>14</v>
      </c>
      <c r="H158" s="44">
        <f t="shared" si="15"/>
        <v>100</v>
      </c>
      <c r="I158" s="44">
        <f t="shared" si="15"/>
        <v>140</v>
      </c>
    </row>
    <row r="159" spans="2:9" ht="10.5" customHeight="1" x14ac:dyDescent="0.2">
      <c r="B159" s="71" t="s">
        <v>26</v>
      </c>
      <c r="C159" s="40">
        <v>10</v>
      </c>
      <c r="D159" s="70"/>
      <c r="E159" s="70">
        <f t="shared" si="13"/>
        <v>2.5</v>
      </c>
      <c r="F159" s="93">
        <f t="shared" si="14"/>
        <v>3.5</v>
      </c>
      <c r="H159" s="44">
        <f t="shared" si="15"/>
        <v>25</v>
      </c>
      <c r="I159" s="44">
        <f t="shared" si="15"/>
        <v>35</v>
      </c>
    </row>
    <row r="160" spans="2:9" ht="10.5" customHeight="1" x14ac:dyDescent="0.2">
      <c r="B160" s="71" t="s">
        <v>10</v>
      </c>
      <c r="C160" s="40">
        <v>0.4</v>
      </c>
      <c r="D160" s="70"/>
      <c r="E160" s="70">
        <f t="shared" si="13"/>
        <v>0.1</v>
      </c>
      <c r="F160" s="93">
        <f t="shared" si="14"/>
        <v>0.13999999999999999</v>
      </c>
      <c r="H160" s="44">
        <f t="shared" si="15"/>
        <v>1</v>
      </c>
      <c r="I160" s="44">
        <f t="shared" si="15"/>
        <v>1.4</v>
      </c>
    </row>
    <row r="161" spans="1:32" ht="10.5" customHeight="1" x14ac:dyDescent="0.2">
      <c r="B161" s="71" t="s">
        <v>40</v>
      </c>
      <c r="C161" s="40">
        <v>1.2</v>
      </c>
      <c r="D161" s="70"/>
      <c r="E161" s="70">
        <f t="shared" si="13"/>
        <v>0.3</v>
      </c>
      <c r="F161" s="93">
        <f t="shared" si="14"/>
        <v>0.42</v>
      </c>
      <c r="H161" s="44">
        <f t="shared" si="15"/>
        <v>3</v>
      </c>
      <c r="I161" s="44">
        <f t="shared" si="15"/>
        <v>4.2</v>
      </c>
    </row>
    <row r="162" spans="1:32" ht="10.5" customHeight="1" x14ac:dyDescent="0.2">
      <c r="B162" s="71" t="s">
        <v>41</v>
      </c>
      <c r="C162" s="40">
        <v>2</v>
      </c>
      <c r="D162" s="70"/>
      <c r="E162" s="70">
        <f t="shared" si="13"/>
        <v>0.5</v>
      </c>
      <c r="F162" s="93">
        <f t="shared" si="14"/>
        <v>0.7</v>
      </c>
      <c r="H162" s="44">
        <f t="shared" si="15"/>
        <v>5</v>
      </c>
      <c r="I162" s="44">
        <f t="shared" si="15"/>
        <v>7</v>
      </c>
    </row>
    <row r="163" spans="1:32" ht="10.5" customHeight="1" x14ac:dyDescent="0.2">
      <c r="B163" s="71" t="s">
        <v>27</v>
      </c>
      <c r="C163" s="40">
        <v>1</v>
      </c>
      <c r="D163" s="70"/>
      <c r="E163" s="70">
        <f t="shared" si="13"/>
        <v>0.25</v>
      </c>
      <c r="F163" s="93">
        <f t="shared" si="14"/>
        <v>0.35</v>
      </c>
      <c r="H163" s="44">
        <f t="shared" si="15"/>
        <v>2.5</v>
      </c>
      <c r="I163" s="44">
        <f t="shared" si="15"/>
        <v>3.5</v>
      </c>
    </row>
    <row r="164" spans="1:32" ht="10.5" customHeight="1" x14ac:dyDescent="0.2">
      <c r="A164" s="72"/>
      <c r="B164" s="73" t="s">
        <v>42</v>
      </c>
      <c r="C164" s="74">
        <v>3</v>
      </c>
      <c r="D164" s="70"/>
      <c r="E164" s="70">
        <f t="shared" si="13"/>
        <v>0.75</v>
      </c>
      <c r="F164" s="93">
        <f t="shared" si="14"/>
        <v>1.0499999999999998</v>
      </c>
      <c r="G164" s="64"/>
      <c r="H164" s="44">
        <f t="shared" si="15"/>
        <v>7.5</v>
      </c>
      <c r="I164" s="44">
        <f t="shared" si="15"/>
        <v>10.499999999999998</v>
      </c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</row>
    <row r="165" spans="1:32" ht="10.5" customHeight="1" x14ac:dyDescent="0.2">
      <c r="B165" s="40" t="s">
        <v>43</v>
      </c>
      <c r="C165" s="40">
        <v>2</v>
      </c>
      <c r="D165" s="40"/>
      <c r="E165" s="40">
        <f t="shared" si="13"/>
        <v>0.5</v>
      </c>
      <c r="F165" s="92">
        <f t="shared" si="14"/>
        <v>0.7</v>
      </c>
      <c r="H165" s="44">
        <f t="shared" si="15"/>
        <v>5</v>
      </c>
      <c r="I165" s="44">
        <f t="shared" si="15"/>
        <v>7</v>
      </c>
    </row>
    <row r="166" spans="1:32" s="3" customFormat="1" ht="10.5" customHeight="1" x14ac:dyDescent="0.2">
      <c r="A166" s="50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</row>
    <row r="167" spans="1:32" s="3" customFormat="1" ht="10.5" customHeight="1" x14ac:dyDescent="0.2">
      <c r="A167" s="50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</row>
    <row r="168" spans="1:32" s="3" customFormat="1" ht="10.5" customHeight="1" x14ac:dyDescent="0.2">
      <c r="A168" s="50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</row>
    <row r="169" spans="1:32" s="3" customFormat="1" ht="10.5" customHeight="1" x14ac:dyDescent="0.2">
      <c r="A169" s="50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</row>
    <row r="170" spans="1:32" s="3" customFormat="1" ht="10.5" customHeight="1" x14ac:dyDescent="0.2">
      <c r="A170" s="50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</row>
    <row r="171" spans="1:32" s="3" customFormat="1" ht="10.5" customHeight="1" x14ac:dyDescent="0.2">
      <c r="A171" s="50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</row>
    <row r="172" spans="1:32" s="3" customFormat="1" ht="10.5" customHeight="1" x14ac:dyDescent="0.2">
      <c r="A172" s="50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</row>
    <row r="173" spans="1:32" s="3" customFormat="1" ht="10.5" customHeight="1" x14ac:dyDescent="0.2">
      <c r="A173" s="50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</row>
    <row r="174" spans="1:32" s="3" customFormat="1" ht="10.5" customHeight="1" x14ac:dyDescent="0.2">
      <c r="A174" s="50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</row>
    <row r="175" spans="1:32" s="3" customFormat="1" ht="10.5" customHeight="1" x14ac:dyDescent="0.2">
      <c r="A175" s="50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</row>
    <row r="176" spans="1:32" s="3" customFormat="1" ht="10.5" customHeight="1" x14ac:dyDescent="0.2">
      <c r="A176" s="50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</row>
    <row r="177" spans="1:32" s="3" customFormat="1" ht="10.5" customHeight="1" x14ac:dyDescent="0.2">
      <c r="A177" s="50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</row>
    <row r="178" spans="1:32" s="3" customFormat="1" ht="10.5" customHeight="1" x14ac:dyDescent="0.2">
      <c r="A178" s="50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</row>
    <row r="179" spans="1:32" s="3" customFormat="1" ht="10.5" customHeight="1" x14ac:dyDescent="0.2">
      <c r="A179" s="50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</row>
    <row r="180" spans="1:32" s="3" customFormat="1" ht="10.5" customHeight="1" x14ac:dyDescent="0.2">
      <c r="A180" s="50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</row>
    <row r="181" spans="1:32" s="3" customFormat="1" ht="10.5" customHeight="1" x14ac:dyDescent="0.2">
      <c r="A181" s="50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</row>
    <row r="182" spans="1:32" s="3" customFormat="1" ht="10.5" customHeight="1" x14ac:dyDescent="0.2">
      <c r="A182" s="50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</row>
    <row r="183" spans="1:32" s="3" customFormat="1" ht="10.5" customHeight="1" x14ac:dyDescent="0.2">
      <c r="A183" s="50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</row>
    <row r="184" spans="1:32" s="3" customFormat="1" ht="10.5" customHeight="1" x14ac:dyDescent="0.2">
      <c r="A184" s="50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</row>
    <row r="185" spans="1:32" s="3" customFormat="1" ht="10.5" customHeight="1" x14ac:dyDescent="0.2">
      <c r="A185" s="50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</row>
    <row r="186" spans="1:32" s="3" customFormat="1" ht="10.5" customHeight="1" x14ac:dyDescent="0.2">
      <c r="A186" s="50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</row>
    <row r="187" spans="1:32" s="3" customFormat="1" ht="10.5" customHeight="1" x14ac:dyDescent="0.2">
      <c r="A187" s="50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</row>
    <row r="188" spans="1:32" s="3" customFormat="1" ht="10.5" customHeight="1" x14ac:dyDescent="0.2">
      <c r="A188" s="50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</row>
    <row r="189" spans="1:32" s="3" customFormat="1" ht="10.5" customHeight="1" x14ac:dyDescent="0.2">
      <c r="A189" s="50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</row>
    <row r="190" spans="1:32" s="3" customFormat="1" ht="10.5" customHeight="1" x14ac:dyDescent="0.2">
      <c r="A190" s="50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</row>
    <row r="191" spans="1:32" s="3" customFormat="1" ht="10.5" customHeight="1" x14ac:dyDescent="0.2">
      <c r="A191" s="50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</row>
    <row r="192" spans="1:32" s="3" customFormat="1" ht="10.5" customHeight="1" x14ac:dyDescent="0.2">
      <c r="A192" s="50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</row>
    <row r="193" spans="1:32" s="3" customFormat="1" ht="10.5" customHeight="1" x14ac:dyDescent="0.2">
      <c r="A193" s="50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</row>
    <row r="194" spans="1:32" s="3" customFormat="1" ht="10.5" customHeight="1" x14ac:dyDescent="0.2">
      <c r="A194" s="50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</row>
    <row r="195" spans="1:32" s="3" customFormat="1" ht="10.5" customHeight="1" x14ac:dyDescent="0.2">
      <c r="A195" s="50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</row>
    <row r="196" spans="1:32" s="3" customFormat="1" ht="10.5" customHeight="1" x14ac:dyDescent="0.2">
      <c r="A196" s="50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</row>
    <row r="197" spans="1:32" s="3" customFormat="1" ht="10.5" customHeight="1" x14ac:dyDescent="0.2">
      <c r="A197" s="50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</row>
    <row r="198" spans="1:32" s="3" customFormat="1" ht="10.5" customHeight="1" x14ac:dyDescent="0.2">
      <c r="A198" s="50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</row>
    <row r="199" spans="1:32" s="3" customFormat="1" ht="10.5" customHeight="1" x14ac:dyDescent="0.2">
      <c r="A199" s="50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</row>
    <row r="200" spans="1:32" s="3" customFormat="1" ht="10.5" customHeight="1" x14ac:dyDescent="0.2">
      <c r="A200" s="50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</row>
    <row r="201" spans="1:32" s="3" customFormat="1" ht="10.5" customHeight="1" x14ac:dyDescent="0.2">
      <c r="A201" s="50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</row>
    <row r="202" spans="1:32" s="3" customFormat="1" ht="10.5" customHeight="1" x14ac:dyDescent="0.2">
      <c r="A202" s="50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</row>
    <row r="203" spans="1:32" s="3" customFormat="1" ht="10.5" customHeight="1" x14ac:dyDescent="0.2">
      <c r="A203" s="50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</row>
    <row r="204" spans="1:32" s="3" customFormat="1" ht="10.5" customHeight="1" x14ac:dyDescent="0.2">
      <c r="A204" s="50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</row>
    <row r="205" spans="1:32" s="3" customFormat="1" ht="10.5" customHeight="1" x14ac:dyDescent="0.2">
      <c r="A205" s="50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</row>
    <row r="206" spans="1:32" s="3" customFormat="1" ht="10.5" customHeight="1" x14ac:dyDescent="0.2">
      <c r="A206" s="50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</row>
    <row r="207" spans="1:32" s="3" customFormat="1" ht="10.5" customHeight="1" x14ac:dyDescent="0.2">
      <c r="A207" s="50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</row>
    <row r="208" spans="1:32" s="3" customFormat="1" ht="10.5" customHeight="1" x14ac:dyDescent="0.2">
      <c r="A208" s="50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</row>
    <row r="209" spans="1:32" s="3" customFormat="1" ht="10.5" customHeight="1" x14ac:dyDescent="0.2">
      <c r="A209" s="50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</row>
    <row r="210" spans="1:32" s="3" customFormat="1" ht="10.5" customHeight="1" x14ac:dyDescent="0.2">
      <c r="A210" s="50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</row>
    <row r="211" spans="1:32" s="3" customFormat="1" ht="10.5" customHeight="1" x14ac:dyDescent="0.2">
      <c r="A211" s="50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</row>
    <row r="212" spans="1:32" s="3" customFormat="1" ht="10.5" customHeight="1" x14ac:dyDescent="0.2">
      <c r="A212" s="50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</row>
    <row r="213" spans="1:32" s="3" customFormat="1" ht="10.5" customHeight="1" x14ac:dyDescent="0.2">
      <c r="A213" s="50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</row>
    <row r="214" spans="1:32" s="3" customFormat="1" ht="10.5" customHeight="1" x14ac:dyDescent="0.2">
      <c r="A214" s="50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</row>
    <row r="215" spans="1:32" s="3" customFormat="1" ht="10.5" customHeight="1" x14ac:dyDescent="0.2">
      <c r="A215" s="50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</row>
    <row r="216" spans="1:32" s="3" customFormat="1" ht="10.5" customHeight="1" x14ac:dyDescent="0.2">
      <c r="A216" s="50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</row>
    <row r="217" spans="1:32" s="3" customFormat="1" ht="10.5" customHeight="1" x14ac:dyDescent="0.2">
      <c r="A217" s="50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</row>
    <row r="218" spans="1:32" s="3" customFormat="1" ht="10.5" customHeight="1" x14ac:dyDescent="0.2">
      <c r="A218" s="50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</row>
    <row r="219" spans="1:32" s="3" customFormat="1" ht="10.5" customHeight="1" x14ac:dyDescent="0.2">
      <c r="A219" s="50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</row>
    <row r="220" spans="1:32" s="3" customFormat="1" ht="10.5" customHeight="1" x14ac:dyDescent="0.2">
      <c r="A220" s="50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</row>
    <row r="221" spans="1:32" s="3" customFormat="1" ht="10.5" customHeight="1" x14ac:dyDescent="0.2">
      <c r="A221" s="50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</row>
    <row r="222" spans="1:32" s="3" customFormat="1" ht="10.5" customHeight="1" x14ac:dyDescent="0.2">
      <c r="A222" s="50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</row>
    <row r="223" spans="1:32" s="3" customFormat="1" ht="10.5" customHeight="1" x14ac:dyDescent="0.2">
      <c r="A223" s="50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</row>
    <row r="224" spans="1:32" s="3" customFormat="1" ht="10.5" customHeight="1" x14ac:dyDescent="0.2">
      <c r="A224" s="50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</row>
    <row r="225" spans="1:32" s="3" customFormat="1" ht="10.5" customHeight="1" x14ac:dyDescent="0.2">
      <c r="A225" s="50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</row>
    <row r="226" spans="1:32" s="3" customFormat="1" ht="10.5" customHeight="1" x14ac:dyDescent="0.2">
      <c r="A226" s="50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</row>
    <row r="227" spans="1:32" s="3" customFormat="1" ht="10.5" customHeight="1" x14ac:dyDescent="0.2">
      <c r="A227" s="50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</row>
    <row r="228" spans="1:32" s="3" customFormat="1" ht="10.5" customHeight="1" x14ac:dyDescent="0.2">
      <c r="A228" s="50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</row>
    <row r="229" spans="1:32" s="3" customFormat="1" ht="10.5" customHeight="1" x14ac:dyDescent="0.2">
      <c r="A229" s="50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</row>
    <row r="230" spans="1:32" s="3" customFormat="1" ht="10.5" customHeight="1" x14ac:dyDescent="0.2">
      <c r="A230" s="50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</row>
    <row r="231" spans="1:32" s="3" customFormat="1" ht="10.5" customHeight="1" x14ac:dyDescent="0.2">
      <c r="A231" s="50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</row>
    <row r="232" spans="1:32" s="3" customFormat="1" ht="10.5" customHeight="1" x14ac:dyDescent="0.2">
      <c r="A232" s="50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</row>
    <row r="233" spans="1:32" s="3" customFormat="1" ht="10.5" customHeight="1" x14ac:dyDescent="0.2">
      <c r="A233" s="50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</row>
    <row r="234" spans="1:32" s="3" customFormat="1" ht="10.5" customHeight="1" x14ac:dyDescent="0.2">
      <c r="A234" s="50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</row>
    <row r="235" spans="1:32" s="3" customFormat="1" ht="10.5" customHeight="1" x14ac:dyDescent="0.2">
      <c r="A235" s="50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</row>
    <row r="236" spans="1:32" s="3" customFormat="1" ht="10.5" customHeight="1" x14ac:dyDescent="0.2">
      <c r="A236" s="50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</row>
    <row r="237" spans="1:32" s="3" customFormat="1" ht="10.5" customHeight="1" x14ac:dyDescent="0.2">
      <c r="A237" s="50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</row>
    <row r="238" spans="1:32" s="3" customFormat="1" ht="10.5" customHeight="1" x14ac:dyDescent="0.2">
      <c r="A238" s="50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</row>
    <row r="239" spans="1:32" s="3" customFormat="1" ht="10.5" customHeight="1" x14ac:dyDescent="0.2">
      <c r="A239" s="50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</row>
    <row r="240" spans="1:32" s="3" customFormat="1" ht="10.5" customHeight="1" x14ac:dyDescent="0.2">
      <c r="A240" s="50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</row>
    <row r="241" spans="1:32" s="3" customFormat="1" ht="10.5" customHeight="1" x14ac:dyDescent="0.2">
      <c r="A241" s="50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</row>
    <row r="242" spans="1:32" s="3" customFormat="1" ht="10.5" customHeight="1" x14ac:dyDescent="0.2">
      <c r="A242" s="50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</row>
    <row r="243" spans="1:32" s="3" customFormat="1" ht="10.5" customHeight="1" x14ac:dyDescent="0.2">
      <c r="A243" s="50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</row>
    <row r="244" spans="1:32" s="3" customFormat="1" ht="10.5" customHeight="1" x14ac:dyDescent="0.2">
      <c r="A244" s="50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</row>
    <row r="245" spans="1:32" s="3" customFormat="1" ht="10.5" customHeight="1" x14ac:dyDescent="0.2">
      <c r="A245" s="50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</row>
    <row r="246" spans="1:32" s="3" customFormat="1" ht="10.5" customHeight="1" x14ac:dyDescent="0.2">
      <c r="A246" s="50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</row>
    <row r="247" spans="1:32" s="3" customFormat="1" ht="10.5" customHeight="1" x14ac:dyDescent="0.2">
      <c r="A247" s="50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</row>
    <row r="248" spans="1:32" s="3" customFormat="1" ht="10.5" customHeight="1" x14ac:dyDescent="0.2">
      <c r="A248" s="50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</row>
    <row r="249" spans="1:32" s="3" customFormat="1" ht="10.5" customHeight="1" x14ac:dyDescent="0.2">
      <c r="A249" s="50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</row>
    <row r="250" spans="1:32" s="3" customFormat="1" ht="10.5" customHeight="1" x14ac:dyDescent="0.2">
      <c r="A250" s="50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</row>
    <row r="251" spans="1:32" s="3" customFormat="1" ht="10.5" customHeight="1" x14ac:dyDescent="0.2">
      <c r="A251" s="50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</row>
    <row r="252" spans="1:32" s="3" customFormat="1" ht="10.5" customHeight="1" x14ac:dyDescent="0.2">
      <c r="A252" s="50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</row>
    <row r="253" spans="1:32" s="3" customFormat="1" ht="10.5" customHeight="1" x14ac:dyDescent="0.2">
      <c r="A253" s="50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</row>
    <row r="254" spans="1:32" s="3" customFormat="1" ht="10.5" customHeight="1" x14ac:dyDescent="0.2">
      <c r="A254" s="50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</row>
    <row r="255" spans="1:32" s="3" customFormat="1" ht="10.5" customHeight="1" x14ac:dyDescent="0.2">
      <c r="A255" s="50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</row>
    <row r="256" spans="1:32" s="3" customFormat="1" ht="10.5" customHeight="1" x14ac:dyDescent="0.2">
      <c r="A256" s="50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</row>
    <row r="257" spans="1:32" s="3" customFormat="1" ht="10.5" customHeight="1" x14ac:dyDescent="0.2">
      <c r="A257" s="50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</row>
    <row r="258" spans="1:32" s="3" customFormat="1" ht="10.5" customHeight="1" x14ac:dyDescent="0.2">
      <c r="A258" s="50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</row>
    <row r="259" spans="1:32" s="3" customFormat="1" ht="10.5" customHeight="1" x14ac:dyDescent="0.2">
      <c r="A259" s="50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</row>
    <row r="260" spans="1:32" s="3" customFormat="1" ht="10.5" customHeight="1" x14ac:dyDescent="0.2">
      <c r="A260" s="50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</row>
    <row r="261" spans="1:32" s="3" customFormat="1" ht="10.5" customHeight="1" x14ac:dyDescent="0.2">
      <c r="A261" s="50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</row>
    <row r="262" spans="1:32" s="3" customFormat="1" ht="10.5" customHeight="1" x14ac:dyDescent="0.2">
      <c r="A262" s="50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</row>
    <row r="263" spans="1:32" s="3" customFormat="1" ht="10.5" customHeight="1" x14ac:dyDescent="0.2">
      <c r="A263" s="50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</row>
    <row r="264" spans="1:32" s="3" customFormat="1" ht="10.5" customHeight="1" x14ac:dyDescent="0.2">
      <c r="A264" s="50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</row>
    <row r="265" spans="1:32" s="3" customFormat="1" ht="10.5" customHeight="1" x14ac:dyDescent="0.2">
      <c r="A265" s="50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</row>
    <row r="266" spans="1:32" s="3" customFormat="1" ht="10.5" customHeight="1" x14ac:dyDescent="0.2">
      <c r="A266" s="50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</row>
    <row r="267" spans="1:32" s="3" customFormat="1" ht="10.5" customHeight="1" x14ac:dyDescent="0.2">
      <c r="A267" s="50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</row>
    <row r="268" spans="1:32" s="3" customFormat="1" ht="10.5" customHeight="1" x14ac:dyDescent="0.2">
      <c r="A268" s="50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</row>
    <row r="269" spans="1:32" s="3" customFormat="1" ht="10.5" customHeight="1" x14ac:dyDescent="0.2">
      <c r="A269" s="50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</row>
    <row r="270" spans="1:32" s="3" customFormat="1" ht="10.5" customHeight="1" x14ac:dyDescent="0.2">
      <c r="A270" s="50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</row>
    <row r="271" spans="1:32" s="3" customFormat="1" ht="10.5" customHeight="1" x14ac:dyDescent="0.2">
      <c r="A271" s="50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</row>
    <row r="272" spans="1:32" s="3" customFormat="1" ht="10.5" customHeight="1" x14ac:dyDescent="0.2">
      <c r="A272" s="50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</row>
    <row r="273" spans="1:32" s="3" customFormat="1" ht="10.5" customHeight="1" x14ac:dyDescent="0.2">
      <c r="A273" s="50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</row>
    <row r="274" spans="1:32" s="3" customFormat="1" ht="10.5" customHeight="1" x14ac:dyDescent="0.2">
      <c r="A274" s="50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</row>
    <row r="275" spans="1:32" s="3" customFormat="1" ht="10.5" customHeight="1" x14ac:dyDescent="0.2">
      <c r="A275" s="50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</row>
    <row r="276" spans="1:32" s="3" customFormat="1" ht="10.5" customHeight="1" x14ac:dyDescent="0.2">
      <c r="A276" s="50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</row>
    <row r="277" spans="1:32" s="3" customFormat="1" ht="10.5" customHeight="1" x14ac:dyDescent="0.2">
      <c r="A277" s="50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</row>
    <row r="278" spans="1:32" s="3" customFormat="1" ht="10.5" customHeight="1" x14ac:dyDescent="0.2">
      <c r="A278" s="50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</row>
    <row r="279" spans="1:32" s="3" customFormat="1" ht="10.5" customHeight="1" x14ac:dyDescent="0.2">
      <c r="A279" s="50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</row>
    <row r="280" spans="1:32" s="3" customFormat="1" ht="10.5" customHeight="1" x14ac:dyDescent="0.2">
      <c r="A280" s="50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</row>
    <row r="281" spans="1:32" s="3" customFormat="1" ht="10.5" customHeight="1" x14ac:dyDescent="0.2">
      <c r="A281" s="50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</row>
    <row r="282" spans="1:32" s="3" customFormat="1" ht="10.5" customHeight="1" x14ac:dyDescent="0.2">
      <c r="A282" s="50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</row>
    <row r="283" spans="1:32" s="3" customFormat="1" ht="10.5" customHeight="1" x14ac:dyDescent="0.2">
      <c r="A283" s="50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</row>
    <row r="284" spans="1:32" s="3" customFormat="1" ht="10.5" customHeight="1" x14ac:dyDescent="0.2">
      <c r="A284" s="50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</row>
    <row r="285" spans="1:32" s="3" customFormat="1" ht="10.5" customHeight="1" x14ac:dyDescent="0.2">
      <c r="A285" s="50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</row>
    <row r="286" spans="1:32" s="3" customFormat="1" ht="10.5" customHeight="1" x14ac:dyDescent="0.2">
      <c r="A286" s="50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</row>
    <row r="287" spans="1:32" s="3" customFormat="1" ht="10.5" customHeight="1" x14ac:dyDescent="0.2">
      <c r="A287" s="50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</row>
    <row r="288" spans="1:32" s="3" customFormat="1" ht="10.5" customHeight="1" x14ac:dyDescent="0.2">
      <c r="A288" s="50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</row>
    <row r="289" spans="1:32" s="3" customFormat="1" ht="10.5" customHeight="1" x14ac:dyDescent="0.2">
      <c r="A289" s="50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</row>
    <row r="290" spans="1:32" s="3" customFormat="1" ht="10.5" customHeight="1" x14ac:dyDescent="0.2">
      <c r="A290" s="50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</row>
    <row r="291" spans="1:32" s="3" customFormat="1" ht="10.5" customHeight="1" x14ac:dyDescent="0.2">
      <c r="A291" s="50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</row>
    <row r="292" spans="1:32" s="3" customFormat="1" ht="10.5" customHeight="1" x14ac:dyDescent="0.2">
      <c r="A292" s="50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</row>
    <row r="293" spans="1:32" s="3" customFormat="1" ht="10.5" customHeight="1" x14ac:dyDescent="0.2">
      <c r="A293" s="50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</row>
    <row r="294" spans="1:32" s="3" customFormat="1" ht="10.5" customHeight="1" x14ac:dyDescent="0.2">
      <c r="A294" s="50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</row>
    <row r="295" spans="1:32" s="3" customFormat="1" ht="10.5" customHeight="1" x14ac:dyDescent="0.2">
      <c r="A295" s="50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</row>
    <row r="296" spans="1:32" s="3" customFormat="1" ht="10.5" customHeight="1" x14ac:dyDescent="0.2">
      <c r="A296" s="50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</row>
    <row r="297" spans="1:32" s="3" customFormat="1" ht="10.5" customHeight="1" x14ac:dyDescent="0.2">
      <c r="A297" s="50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</row>
    <row r="298" spans="1:32" s="3" customFormat="1" ht="10.5" customHeight="1" x14ac:dyDescent="0.2">
      <c r="A298" s="50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</row>
    <row r="299" spans="1:32" s="3" customFormat="1" ht="10.5" customHeight="1" x14ac:dyDescent="0.2">
      <c r="A299" s="50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</row>
    <row r="300" spans="1:32" s="3" customFormat="1" ht="10.5" customHeight="1" x14ac:dyDescent="0.2">
      <c r="A300" s="50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</row>
    <row r="301" spans="1:32" s="3" customFormat="1" ht="10.5" customHeight="1" x14ac:dyDescent="0.2">
      <c r="A301" s="50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</row>
    <row r="302" spans="1:32" s="3" customFormat="1" ht="10.5" customHeight="1" x14ac:dyDescent="0.2">
      <c r="A302" s="50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</row>
    <row r="303" spans="1:32" s="3" customFormat="1" ht="10.5" customHeight="1" x14ac:dyDescent="0.2">
      <c r="A303" s="50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</row>
    <row r="304" spans="1:32" s="3" customFormat="1" ht="10.5" customHeight="1" x14ac:dyDescent="0.2">
      <c r="A304" s="50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</row>
    <row r="305" spans="1:32" s="3" customFormat="1" ht="10.5" customHeight="1" x14ac:dyDescent="0.2">
      <c r="A305" s="50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</row>
    <row r="306" spans="1:32" s="3" customFormat="1" ht="10.5" customHeight="1" x14ac:dyDescent="0.2">
      <c r="A306" s="50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</row>
    <row r="307" spans="1:32" s="3" customFormat="1" ht="10.5" customHeight="1" x14ac:dyDescent="0.2">
      <c r="A307" s="50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</row>
    <row r="308" spans="1:32" s="3" customFormat="1" ht="10.5" customHeight="1" x14ac:dyDescent="0.2">
      <c r="A308" s="50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</row>
    <row r="309" spans="1:32" s="3" customFormat="1" ht="10.5" customHeight="1" x14ac:dyDescent="0.2">
      <c r="A309" s="50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</row>
    <row r="310" spans="1:32" s="3" customFormat="1" ht="10.5" customHeight="1" x14ac:dyDescent="0.2">
      <c r="A310" s="50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</row>
    <row r="311" spans="1:32" s="3" customFormat="1" ht="10.5" customHeight="1" x14ac:dyDescent="0.2">
      <c r="A311" s="50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</row>
    <row r="312" spans="1:32" s="3" customFormat="1" ht="10.5" customHeight="1" x14ac:dyDescent="0.2">
      <c r="A312" s="50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</row>
    <row r="313" spans="1:32" s="3" customFormat="1" ht="10.5" customHeight="1" x14ac:dyDescent="0.2">
      <c r="A313" s="50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</row>
    <row r="314" spans="1:32" s="3" customFormat="1" ht="10.5" customHeight="1" x14ac:dyDescent="0.2">
      <c r="A314" s="50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</row>
    <row r="315" spans="1:32" s="3" customFormat="1" ht="10.5" customHeight="1" x14ac:dyDescent="0.2">
      <c r="A315" s="50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</row>
    <row r="316" spans="1:32" s="3" customFormat="1" ht="10.5" customHeight="1" x14ac:dyDescent="0.2">
      <c r="A316" s="50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</row>
    <row r="317" spans="1:32" s="3" customFormat="1" ht="10.5" customHeight="1" x14ac:dyDescent="0.2">
      <c r="A317" s="50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</row>
    <row r="318" spans="1:32" s="3" customFormat="1" ht="10.5" customHeight="1" x14ac:dyDescent="0.2">
      <c r="A318" s="50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</row>
    <row r="319" spans="1:32" s="3" customFormat="1" ht="10.5" customHeight="1" x14ac:dyDescent="0.2">
      <c r="A319" s="50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</row>
    <row r="320" spans="1:32" s="3" customFormat="1" ht="10.5" customHeight="1" x14ac:dyDescent="0.2">
      <c r="A320" s="50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</row>
    <row r="321" spans="1:32" s="3" customFormat="1" ht="10.5" customHeight="1" x14ac:dyDescent="0.2">
      <c r="A321" s="50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</row>
    <row r="322" spans="1:32" s="3" customFormat="1" ht="10.5" customHeight="1" x14ac:dyDescent="0.2">
      <c r="A322" s="50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</row>
    <row r="323" spans="1:32" s="3" customFormat="1" ht="10.5" customHeight="1" x14ac:dyDescent="0.2">
      <c r="A323" s="50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</row>
    <row r="324" spans="1:32" s="3" customFormat="1" ht="10.5" customHeight="1" x14ac:dyDescent="0.2">
      <c r="A324" s="50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</row>
    <row r="325" spans="1:32" s="3" customFormat="1" ht="10.5" customHeight="1" x14ac:dyDescent="0.2">
      <c r="A325" s="50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</row>
    <row r="326" spans="1:32" s="3" customFormat="1" ht="10.5" customHeight="1" x14ac:dyDescent="0.2">
      <c r="A326" s="50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</row>
    <row r="327" spans="1:32" s="3" customFormat="1" ht="10.5" customHeight="1" x14ac:dyDescent="0.2">
      <c r="A327" s="50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</row>
    <row r="328" spans="1:32" s="3" customFormat="1" ht="10.5" customHeight="1" x14ac:dyDescent="0.2">
      <c r="A328" s="50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</row>
    <row r="329" spans="1:32" s="3" customFormat="1" ht="10.5" customHeight="1" x14ac:dyDescent="0.2">
      <c r="A329" s="50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</row>
    <row r="330" spans="1:32" s="3" customFormat="1" ht="10.5" customHeight="1" x14ac:dyDescent="0.2">
      <c r="A330" s="50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</row>
    <row r="331" spans="1:32" s="3" customFormat="1" ht="10.5" customHeight="1" x14ac:dyDescent="0.2">
      <c r="A331" s="50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</row>
    <row r="332" spans="1:32" s="3" customFormat="1" ht="10.5" customHeight="1" x14ac:dyDescent="0.2">
      <c r="A332" s="50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</row>
    <row r="333" spans="1:32" s="3" customFormat="1" ht="10.5" customHeight="1" x14ac:dyDescent="0.2">
      <c r="A333" s="50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</row>
    <row r="334" spans="1:32" s="3" customFormat="1" ht="10.5" customHeight="1" x14ac:dyDescent="0.2">
      <c r="A334" s="50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</row>
    <row r="335" spans="1:32" s="3" customFormat="1" ht="10.5" customHeight="1" x14ac:dyDescent="0.2">
      <c r="A335" s="50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</row>
    <row r="336" spans="1:32" s="3" customFormat="1" ht="10.5" customHeight="1" x14ac:dyDescent="0.2">
      <c r="A336" s="50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</row>
    <row r="337" spans="1:32" s="3" customFormat="1" ht="10.5" customHeight="1" x14ac:dyDescent="0.2">
      <c r="A337" s="50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</row>
    <row r="338" spans="1:32" s="3" customFormat="1" ht="10.5" customHeight="1" x14ac:dyDescent="0.2">
      <c r="A338" s="50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</row>
    <row r="339" spans="1:32" s="3" customFormat="1" ht="10.5" customHeight="1" x14ac:dyDescent="0.2">
      <c r="A339" s="50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</row>
    <row r="340" spans="1:32" s="3" customFormat="1" ht="10.5" customHeight="1" x14ac:dyDescent="0.2">
      <c r="A340" s="50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</row>
    <row r="341" spans="1:32" s="3" customFormat="1" ht="10.5" customHeight="1" x14ac:dyDescent="0.2">
      <c r="A341" s="50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</row>
    <row r="342" spans="1:32" s="3" customFormat="1" ht="10.5" customHeight="1" x14ac:dyDescent="0.2">
      <c r="A342" s="50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</row>
    <row r="343" spans="1:32" s="3" customFormat="1" ht="10.5" customHeight="1" x14ac:dyDescent="0.2">
      <c r="A343" s="50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</row>
    <row r="344" spans="1:32" s="3" customFormat="1" ht="10.5" customHeight="1" x14ac:dyDescent="0.2">
      <c r="A344" s="50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</row>
    <row r="345" spans="1:32" s="3" customFormat="1" ht="10.5" customHeight="1" x14ac:dyDescent="0.2">
      <c r="A345" s="50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</row>
    <row r="346" spans="1:32" s="3" customFormat="1" ht="10.5" customHeight="1" x14ac:dyDescent="0.2">
      <c r="A346" s="50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</row>
    <row r="347" spans="1:32" s="3" customFormat="1" ht="10.5" customHeight="1" x14ac:dyDescent="0.2">
      <c r="A347" s="50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</row>
    <row r="348" spans="1:32" s="3" customFormat="1" ht="10.5" customHeight="1" x14ac:dyDescent="0.2">
      <c r="A348" s="50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</row>
    <row r="349" spans="1:32" s="3" customFormat="1" ht="10.5" customHeight="1" x14ac:dyDescent="0.2">
      <c r="A349" s="50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</row>
    <row r="350" spans="1:32" s="3" customFormat="1" ht="10.5" customHeight="1" x14ac:dyDescent="0.2">
      <c r="A350" s="50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</row>
    <row r="351" spans="1:32" s="3" customFormat="1" ht="10.5" customHeight="1" x14ac:dyDescent="0.2">
      <c r="A351" s="50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</row>
    <row r="352" spans="1:32" s="3" customFormat="1" ht="10.5" customHeight="1" x14ac:dyDescent="0.2">
      <c r="A352" s="50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</row>
    <row r="353" spans="1:32" s="3" customFormat="1" ht="10.5" customHeight="1" x14ac:dyDescent="0.2">
      <c r="A353" s="50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</row>
    <row r="354" spans="1:32" s="3" customFormat="1" ht="10.5" customHeight="1" x14ac:dyDescent="0.2">
      <c r="A354" s="50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</row>
    <row r="355" spans="1:32" s="3" customFormat="1" ht="10.5" customHeight="1" x14ac:dyDescent="0.2">
      <c r="A355" s="50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</row>
    <row r="356" spans="1:32" s="3" customFormat="1" ht="10.5" customHeight="1" x14ac:dyDescent="0.2">
      <c r="A356" s="50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</row>
    <row r="357" spans="1:32" s="3" customFormat="1" ht="10.5" customHeight="1" x14ac:dyDescent="0.2">
      <c r="A357" s="50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</row>
    <row r="358" spans="1:32" s="3" customFormat="1" ht="10.5" customHeight="1" x14ac:dyDescent="0.2">
      <c r="A358" s="50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</row>
    <row r="359" spans="1:32" s="3" customFormat="1" ht="10.5" customHeight="1" x14ac:dyDescent="0.2">
      <c r="A359" s="50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</row>
    <row r="360" spans="1:32" s="3" customFormat="1" ht="10.5" customHeight="1" x14ac:dyDescent="0.2">
      <c r="A360" s="50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</row>
    <row r="361" spans="1:32" s="3" customFormat="1" ht="10.5" customHeight="1" x14ac:dyDescent="0.2">
      <c r="A361" s="50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</row>
    <row r="362" spans="1:32" s="3" customFormat="1" ht="10.5" customHeight="1" x14ac:dyDescent="0.2">
      <c r="A362" s="50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</row>
    <row r="363" spans="1:32" s="3" customFormat="1" ht="10.5" customHeight="1" x14ac:dyDescent="0.2">
      <c r="A363" s="50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</row>
    <row r="364" spans="1:32" s="3" customFormat="1" ht="10.5" customHeight="1" x14ac:dyDescent="0.2">
      <c r="A364" s="50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</row>
    <row r="365" spans="1:32" s="3" customFormat="1" ht="10.5" customHeight="1" x14ac:dyDescent="0.2">
      <c r="A365" s="50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</row>
    <row r="366" spans="1:32" s="3" customFormat="1" ht="10.5" customHeight="1" x14ac:dyDescent="0.2">
      <c r="A366" s="50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</row>
    <row r="367" spans="1:32" s="3" customFormat="1" ht="10.5" customHeight="1" x14ac:dyDescent="0.2">
      <c r="A367" s="50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</row>
    <row r="368" spans="1:32" s="3" customFormat="1" ht="10.5" customHeight="1" x14ac:dyDescent="0.2">
      <c r="A368" s="50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</row>
    <row r="369" spans="1:32" s="3" customFormat="1" ht="10.5" customHeight="1" x14ac:dyDescent="0.2">
      <c r="A369" s="50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</row>
    <row r="370" spans="1:32" s="3" customFormat="1" ht="10.5" customHeight="1" x14ac:dyDescent="0.2">
      <c r="A370" s="50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</row>
    <row r="371" spans="1:32" s="3" customFormat="1" ht="10.5" customHeight="1" x14ac:dyDescent="0.2">
      <c r="A371" s="50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</row>
    <row r="372" spans="1:32" s="3" customFormat="1" ht="10.5" customHeight="1" x14ac:dyDescent="0.2">
      <c r="A372" s="50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</row>
    <row r="373" spans="1:32" s="3" customFormat="1" ht="10.5" customHeight="1" x14ac:dyDescent="0.2">
      <c r="A373" s="50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</row>
    <row r="374" spans="1:32" s="3" customFormat="1" ht="10.5" customHeight="1" x14ac:dyDescent="0.2">
      <c r="A374" s="50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</row>
    <row r="375" spans="1:32" s="3" customFormat="1" ht="10.5" customHeight="1" x14ac:dyDescent="0.2">
      <c r="A375" s="50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</row>
    <row r="376" spans="1:32" s="3" customFormat="1" ht="10.5" customHeight="1" x14ac:dyDescent="0.2">
      <c r="A376" s="50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</row>
    <row r="377" spans="1:32" s="3" customFormat="1" ht="10.5" customHeight="1" x14ac:dyDescent="0.2">
      <c r="A377" s="50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</row>
    <row r="378" spans="1:32" s="3" customFormat="1" ht="10.5" customHeight="1" x14ac:dyDescent="0.2">
      <c r="A378" s="50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</row>
    <row r="379" spans="1:32" s="3" customFormat="1" ht="10.5" customHeight="1" x14ac:dyDescent="0.2">
      <c r="A379" s="50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</row>
    <row r="380" spans="1:32" s="3" customFormat="1" ht="10.5" customHeight="1" x14ac:dyDescent="0.2">
      <c r="A380" s="50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</row>
    <row r="381" spans="1:32" s="3" customFormat="1" ht="10.5" customHeight="1" x14ac:dyDescent="0.2">
      <c r="A381" s="50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</row>
    <row r="382" spans="1:32" s="3" customFormat="1" ht="10.5" customHeight="1" x14ac:dyDescent="0.2">
      <c r="A382" s="50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</row>
    <row r="383" spans="1:32" s="3" customFormat="1" ht="10.5" customHeight="1" x14ac:dyDescent="0.2">
      <c r="A383" s="50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</row>
    <row r="384" spans="1:32" s="3" customFormat="1" ht="10.5" customHeight="1" x14ac:dyDescent="0.2">
      <c r="A384" s="50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</row>
    <row r="385" spans="1:32" s="3" customFormat="1" ht="10.5" customHeight="1" x14ac:dyDescent="0.2">
      <c r="A385" s="50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</row>
    <row r="386" spans="1:32" s="3" customFormat="1" ht="10.5" customHeight="1" x14ac:dyDescent="0.2">
      <c r="A386" s="50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</row>
    <row r="387" spans="1:32" s="3" customFormat="1" ht="10.5" customHeight="1" x14ac:dyDescent="0.2">
      <c r="A387" s="50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</row>
    <row r="388" spans="1:32" s="3" customFormat="1" ht="10.5" customHeight="1" x14ac:dyDescent="0.2">
      <c r="A388" s="50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</row>
    <row r="389" spans="1:32" s="3" customFormat="1" ht="10.5" customHeight="1" x14ac:dyDescent="0.2">
      <c r="A389" s="50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</row>
    <row r="390" spans="1:32" s="3" customFormat="1" ht="10.5" customHeight="1" x14ac:dyDescent="0.2">
      <c r="A390" s="50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</row>
    <row r="391" spans="1:32" s="3" customFormat="1" ht="10.5" customHeight="1" x14ac:dyDescent="0.2">
      <c r="A391" s="50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</row>
    <row r="392" spans="1:32" s="3" customFormat="1" ht="10.5" customHeight="1" x14ac:dyDescent="0.2">
      <c r="A392" s="50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</row>
    <row r="393" spans="1:32" s="3" customFormat="1" ht="10.5" customHeight="1" x14ac:dyDescent="0.2">
      <c r="A393" s="50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</row>
    <row r="394" spans="1:32" s="3" customFormat="1" ht="10.5" customHeight="1" x14ac:dyDescent="0.2">
      <c r="A394" s="50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</row>
    <row r="395" spans="1:32" s="3" customFormat="1" ht="10.5" customHeight="1" x14ac:dyDescent="0.2">
      <c r="A395" s="50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</row>
    <row r="396" spans="1:32" s="3" customFormat="1" ht="10.5" customHeight="1" x14ac:dyDescent="0.2">
      <c r="A396" s="50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</row>
    <row r="397" spans="1:32" s="3" customFormat="1" ht="10.5" customHeight="1" x14ac:dyDescent="0.2">
      <c r="A397" s="50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</row>
    <row r="398" spans="1:32" s="3" customFormat="1" ht="10.5" customHeight="1" x14ac:dyDescent="0.2">
      <c r="A398" s="50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</row>
    <row r="399" spans="1:32" s="3" customFormat="1" ht="10.5" customHeight="1" x14ac:dyDescent="0.2">
      <c r="A399" s="50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</row>
    <row r="400" spans="1:32" s="3" customFormat="1" ht="10.5" customHeight="1" x14ac:dyDescent="0.2">
      <c r="A400" s="50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</row>
    <row r="401" spans="1:32" s="3" customFormat="1" ht="10.5" customHeight="1" x14ac:dyDescent="0.2">
      <c r="A401" s="50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</row>
    <row r="402" spans="1:32" s="3" customFormat="1" ht="10.5" customHeight="1" x14ac:dyDescent="0.2">
      <c r="A402" s="50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</row>
    <row r="403" spans="1:32" s="3" customFormat="1" ht="10.5" customHeight="1" x14ac:dyDescent="0.2">
      <c r="A403" s="50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</row>
    <row r="404" spans="1:32" s="3" customFormat="1" ht="10.5" customHeight="1" x14ac:dyDescent="0.2">
      <c r="A404" s="50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</row>
    <row r="405" spans="1:32" s="3" customFormat="1" ht="10.5" customHeight="1" x14ac:dyDescent="0.2">
      <c r="A405" s="50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</row>
    <row r="406" spans="1:32" s="3" customFormat="1" ht="10.5" customHeight="1" x14ac:dyDescent="0.2">
      <c r="A406" s="50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</row>
    <row r="407" spans="1:32" s="3" customFormat="1" ht="10.5" customHeight="1" x14ac:dyDescent="0.2">
      <c r="A407" s="50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</row>
    <row r="408" spans="1:32" s="3" customFormat="1" ht="10.5" customHeight="1" x14ac:dyDescent="0.2">
      <c r="A408" s="50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</row>
    <row r="409" spans="1:32" s="3" customFormat="1" ht="10.5" customHeight="1" x14ac:dyDescent="0.2">
      <c r="A409" s="50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</row>
    <row r="410" spans="1:32" s="3" customFormat="1" ht="10.5" customHeight="1" x14ac:dyDescent="0.2">
      <c r="A410" s="50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</row>
    <row r="411" spans="1:32" s="3" customFormat="1" ht="10.5" customHeight="1" x14ac:dyDescent="0.2">
      <c r="A411" s="50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</row>
    <row r="412" spans="1:32" s="3" customFormat="1" ht="10.5" customHeight="1" x14ac:dyDescent="0.2">
      <c r="A412" s="50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</row>
    <row r="413" spans="1:32" s="3" customFormat="1" ht="10.5" customHeight="1" x14ac:dyDescent="0.2">
      <c r="A413" s="50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</row>
    <row r="414" spans="1:32" s="3" customFormat="1" ht="10.5" customHeight="1" x14ac:dyDescent="0.2">
      <c r="A414" s="50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</row>
    <row r="415" spans="1:32" s="3" customFormat="1" ht="10.5" customHeight="1" x14ac:dyDescent="0.2">
      <c r="A415" s="50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</row>
    <row r="416" spans="1:32" s="3" customFormat="1" ht="10.5" customHeight="1" x14ac:dyDescent="0.2">
      <c r="A416" s="50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</row>
    <row r="417" spans="1:32" s="3" customFormat="1" ht="10.5" customHeight="1" x14ac:dyDescent="0.2">
      <c r="A417" s="50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</row>
    <row r="418" spans="1:32" s="3" customFormat="1" ht="10.5" customHeight="1" x14ac:dyDescent="0.2">
      <c r="A418" s="50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</row>
    <row r="419" spans="1:32" s="3" customFormat="1" ht="10.5" customHeight="1" x14ac:dyDescent="0.2">
      <c r="A419" s="50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</row>
    <row r="420" spans="1:32" s="3" customFormat="1" ht="10.5" customHeight="1" x14ac:dyDescent="0.2">
      <c r="A420" s="50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</row>
    <row r="421" spans="1:32" s="3" customFormat="1" ht="10.5" customHeight="1" x14ac:dyDescent="0.2">
      <c r="A421" s="50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</row>
    <row r="422" spans="1:32" s="3" customFormat="1" ht="10.5" customHeight="1" x14ac:dyDescent="0.2">
      <c r="A422" s="50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</row>
    <row r="423" spans="1:32" s="3" customFormat="1" ht="10.5" customHeight="1" x14ac:dyDescent="0.2">
      <c r="A423" s="50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</row>
    <row r="424" spans="1:32" s="3" customFormat="1" ht="10.5" customHeight="1" x14ac:dyDescent="0.2">
      <c r="A424" s="50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</row>
    <row r="425" spans="1:32" s="3" customFormat="1" ht="10.5" customHeight="1" x14ac:dyDescent="0.2">
      <c r="A425" s="50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</row>
    <row r="426" spans="1:32" s="3" customFormat="1" ht="10.5" customHeight="1" x14ac:dyDescent="0.2">
      <c r="A426" s="50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</row>
    <row r="427" spans="1:32" s="3" customFormat="1" ht="10.5" customHeight="1" x14ac:dyDescent="0.2">
      <c r="A427" s="50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</row>
    <row r="428" spans="1:32" s="3" customFormat="1" ht="10.5" customHeight="1" x14ac:dyDescent="0.2">
      <c r="A428" s="50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</row>
    <row r="429" spans="1:32" s="3" customFormat="1" ht="10.5" customHeight="1" x14ac:dyDescent="0.2">
      <c r="A429" s="50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</row>
    <row r="430" spans="1:32" s="3" customFormat="1" ht="10.5" customHeight="1" x14ac:dyDescent="0.2">
      <c r="A430" s="50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</row>
    <row r="431" spans="1:32" s="3" customFormat="1" ht="10.5" customHeight="1" x14ac:dyDescent="0.2">
      <c r="A431" s="50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</row>
    <row r="432" spans="1:32" s="3" customFormat="1" ht="10.5" customHeight="1" x14ac:dyDescent="0.2">
      <c r="A432" s="50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</row>
    <row r="433" spans="1:32" s="3" customFormat="1" ht="10.5" customHeight="1" x14ac:dyDescent="0.2">
      <c r="A433" s="50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</row>
    <row r="434" spans="1:32" s="3" customFormat="1" ht="10.5" customHeight="1" x14ac:dyDescent="0.2">
      <c r="A434" s="50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</row>
    <row r="435" spans="1:32" s="3" customFormat="1" ht="10.5" customHeight="1" x14ac:dyDescent="0.2">
      <c r="A435" s="50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</row>
    <row r="436" spans="1:32" s="3" customFormat="1" ht="10.5" customHeight="1" x14ac:dyDescent="0.2">
      <c r="A436" s="50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</row>
    <row r="437" spans="1:32" s="3" customFormat="1" ht="10.5" customHeight="1" x14ac:dyDescent="0.2">
      <c r="A437" s="50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</row>
    <row r="438" spans="1:32" s="3" customFormat="1" ht="10.5" customHeight="1" x14ac:dyDescent="0.2">
      <c r="A438" s="50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</row>
    <row r="439" spans="1:32" s="3" customFormat="1" ht="10.5" customHeight="1" x14ac:dyDescent="0.2">
      <c r="A439" s="50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</row>
    <row r="440" spans="1:32" s="3" customFormat="1" ht="10.5" customHeight="1" x14ac:dyDescent="0.2">
      <c r="A440" s="50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</row>
    <row r="441" spans="1:32" s="3" customFormat="1" ht="10.5" customHeight="1" x14ac:dyDescent="0.2">
      <c r="A441" s="50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</row>
    <row r="442" spans="1:32" s="3" customFormat="1" ht="10.5" customHeight="1" x14ac:dyDescent="0.2">
      <c r="A442" s="50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</row>
    <row r="443" spans="1:32" s="3" customFormat="1" ht="10.5" customHeight="1" x14ac:dyDescent="0.2">
      <c r="A443" s="50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</row>
    <row r="444" spans="1:32" s="3" customFormat="1" ht="10.5" customHeight="1" x14ac:dyDescent="0.2">
      <c r="A444" s="50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</row>
    <row r="445" spans="1:32" s="3" customFormat="1" ht="10.5" customHeight="1" x14ac:dyDescent="0.2">
      <c r="A445" s="50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</row>
    <row r="446" spans="1:32" s="3" customFormat="1" ht="10.5" customHeight="1" x14ac:dyDescent="0.2">
      <c r="A446" s="50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</row>
    <row r="447" spans="1:32" s="3" customFormat="1" ht="10.5" customHeight="1" x14ac:dyDescent="0.2">
      <c r="A447" s="50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</row>
    <row r="448" spans="1:32" s="3" customFormat="1" ht="10.5" customHeight="1" x14ac:dyDescent="0.2">
      <c r="A448" s="50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</row>
    <row r="449" spans="1:32" s="3" customFormat="1" ht="10.5" customHeight="1" x14ac:dyDescent="0.2">
      <c r="A449" s="50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</row>
    <row r="450" spans="1:32" s="3" customFormat="1" ht="10.5" customHeight="1" x14ac:dyDescent="0.2">
      <c r="A450" s="50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</row>
    <row r="451" spans="1:32" s="3" customFormat="1" ht="10.5" customHeight="1" x14ac:dyDescent="0.2">
      <c r="A451" s="50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</row>
    <row r="452" spans="1:32" s="3" customFormat="1" ht="10.5" customHeight="1" x14ac:dyDescent="0.2">
      <c r="A452" s="50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</row>
    <row r="453" spans="1:32" s="3" customFormat="1" ht="10.5" customHeight="1" x14ac:dyDescent="0.2">
      <c r="A453" s="50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</row>
    <row r="454" spans="1:32" s="3" customFormat="1" ht="10.5" customHeight="1" x14ac:dyDescent="0.2">
      <c r="A454" s="50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</row>
    <row r="455" spans="1:32" s="3" customFormat="1" ht="10.5" customHeight="1" x14ac:dyDescent="0.2">
      <c r="A455" s="50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</row>
    <row r="456" spans="1:32" s="3" customFormat="1" ht="10.5" customHeight="1" x14ac:dyDescent="0.2">
      <c r="A456" s="50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</row>
    <row r="457" spans="1:32" s="3" customFormat="1" ht="10.5" customHeight="1" x14ac:dyDescent="0.2">
      <c r="A457" s="50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</row>
    <row r="458" spans="1:32" s="3" customFormat="1" ht="10.5" customHeight="1" x14ac:dyDescent="0.2">
      <c r="A458" s="50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</row>
    <row r="459" spans="1:32" s="3" customFormat="1" ht="10.5" customHeight="1" x14ac:dyDescent="0.2">
      <c r="A459" s="50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</row>
    <row r="460" spans="1:32" s="3" customFormat="1" ht="10.5" customHeight="1" x14ac:dyDescent="0.2">
      <c r="A460" s="50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</row>
    <row r="461" spans="1:32" s="3" customFormat="1" ht="10.5" customHeight="1" x14ac:dyDescent="0.2">
      <c r="A461" s="50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</row>
    <row r="462" spans="1:32" s="3" customFormat="1" ht="10.5" customHeight="1" x14ac:dyDescent="0.2">
      <c r="A462" s="50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</row>
    <row r="463" spans="1:32" s="3" customFormat="1" ht="10.5" customHeight="1" x14ac:dyDescent="0.2">
      <c r="A463" s="50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</row>
    <row r="464" spans="1:32" s="3" customFormat="1" ht="10.5" customHeight="1" x14ac:dyDescent="0.2">
      <c r="A464" s="50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</row>
    <row r="465" spans="1:32" s="3" customFormat="1" ht="10.5" customHeight="1" x14ac:dyDescent="0.2">
      <c r="A465" s="50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</row>
    <row r="466" spans="1:32" s="3" customFormat="1" ht="10.5" customHeight="1" x14ac:dyDescent="0.2">
      <c r="A466" s="50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</row>
    <row r="467" spans="1:32" s="3" customFormat="1" ht="10.5" customHeight="1" x14ac:dyDescent="0.2">
      <c r="A467" s="50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</row>
    <row r="468" spans="1:32" s="3" customFormat="1" ht="10.5" customHeight="1" x14ac:dyDescent="0.2">
      <c r="A468" s="50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</row>
    <row r="469" spans="1:32" s="3" customFormat="1" ht="10.5" customHeight="1" x14ac:dyDescent="0.2">
      <c r="A469" s="50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</row>
    <row r="470" spans="1:32" s="3" customFormat="1" ht="10.5" customHeight="1" x14ac:dyDescent="0.2">
      <c r="A470" s="50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</row>
    <row r="471" spans="1:32" s="3" customFormat="1" ht="10.5" customHeight="1" x14ac:dyDescent="0.2">
      <c r="A471" s="50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</row>
    <row r="472" spans="1:32" s="3" customFormat="1" ht="10.5" customHeight="1" x14ac:dyDescent="0.2">
      <c r="A472" s="50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</row>
    <row r="473" spans="1:32" s="3" customFormat="1" ht="10.5" customHeight="1" x14ac:dyDescent="0.2">
      <c r="A473" s="50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</row>
    <row r="474" spans="1:32" s="3" customFormat="1" ht="10.5" customHeight="1" x14ac:dyDescent="0.2">
      <c r="A474" s="50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</row>
    <row r="475" spans="1:32" s="3" customFormat="1" ht="10.5" customHeight="1" x14ac:dyDescent="0.2">
      <c r="A475" s="50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</row>
    <row r="476" spans="1:32" s="3" customFormat="1" ht="10.5" customHeight="1" x14ac:dyDescent="0.2">
      <c r="A476" s="50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</row>
    <row r="477" spans="1:32" s="3" customFormat="1" ht="10.5" customHeight="1" x14ac:dyDescent="0.2">
      <c r="A477" s="50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</row>
    <row r="478" spans="1:32" s="3" customFormat="1" ht="10.5" customHeight="1" x14ac:dyDescent="0.2">
      <c r="A478" s="50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</row>
    <row r="479" spans="1:32" s="3" customFormat="1" ht="10.5" customHeight="1" x14ac:dyDescent="0.2">
      <c r="A479" s="50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</row>
    <row r="480" spans="1:32" s="3" customFormat="1" ht="10.5" customHeight="1" x14ac:dyDescent="0.2">
      <c r="A480" s="50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</row>
    <row r="481" spans="1:32" s="3" customFormat="1" ht="10.5" customHeight="1" x14ac:dyDescent="0.2">
      <c r="A481" s="50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</row>
    <row r="482" spans="1:32" s="3" customFormat="1" ht="10.5" customHeight="1" x14ac:dyDescent="0.2">
      <c r="A482" s="50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</row>
    <row r="483" spans="1:32" s="3" customFormat="1" ht="10.5" customHeight="1" x14ac:dyDescent="0.2">
      <c r="A483" s="50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</row>
    <row r="484" spans="1:32" s="3" customFormat="1" ht="10.5" customHeight="1" x14ac:dyDescent="0.2">
      <c r="A484" s="50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</row>
    <row r="485" spans="1:32" s="3" customFormat="1" ht="10.5" customHeight="1" x14ac:dyDescent="0.2">
      <c r="A485" s="50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</row>
    <row r="486" spans="1:32" s="3" customFormat="1" ht="10.5" customHeight="1" x14ac:dyDescent="0.2">
      <c r="A486" s="50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</row>
    <row r="487" spans="1:32" s="3" customFormat="1" ht="10.5" customHeight="1" x14ac:dyDescent="0.2">
      <c r="A487" s="50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</row>
    <row r="488" spans="1:32" s="3" customFormat="1" ht="10.5" customHeight="1" x14ac:dyDescent="0.2">
      <c r="A488" s="50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</row>
    <row r="489" spans="1:32" s="3" customFormat="1" ht="10.5" customHeight="1" x14ac:dyDescent="0.2">
      <c r="A489" s="50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</row>
    <row r="490" spans="1:32" s="3" customFormat="1" ht="10.5" customHeight="1" x14ac:dyDescent="0.2">
      <c r="A490" s="50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</row>
    <row r="491" spans="1:32" s="3" customFormat="1" ht="10.5" customHeight="1" x14ac:dyDescent="0.2">
      <c r="A491" s="50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</row>
    <row r="492" spans="1:32" s="3" customFormat="1" ht="10.5" customHeight="1" x14ac:dyDescent="0.2">
      <c r="A492" s="50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</row>
    <row r="493" spans="1:32" s="3" customFormat="1" ht="10.5" customHeight="1" x14ac:dyDescent="0.2">
      <c r="A493" s="50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</row>
    <row r="494" spans="1:32" s="3" customFormat="1" ht="10.5" customHeight="1" x14ac:dyDescent="0.2">
      <c r="A494" s="50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</row>
    <row r="495" spans="1:32" s="3" customFormat="1" ht="10.5" customHeight="1" x14ac:dyDescent="0.2">
      <c r="A495" s="50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</row>
    <row r="496" spans="1:32" s="3" customFormat="1" ht="10.5" customHeight="1" x14ac:dyDescent="0.2">
      <c r="A496" s="50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</row>
    <row r="497" spans="1:32" s="3" customFormat="1" ht="10.5" customHeight="1" x14ac:dyDescent="0.2">
      <c r="A497" s="50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</row>
    <row r="498" spans="1:32" s="3" customFormat="1" ht="10.5" customHeight="1" x14ac:dyDescent="0.2">
      <c r="A498" s="50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</row>
    <row r="499" spans="1:32" s="3" customFormat="1" ht="10.5" customHeight="1" x14ac:dyDescent="0.2">
      <c r="A499" s="50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</row>
    <row r="500" spans="1:32" s="3" customFormat="1" ht="10.5" customHeight="1" x14ac:dyDescent="0.2">
      <c r="A500" s="50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</row>
    <row r="501" spans="1:32" s="3" customFormat="1" ht="10.5" customHeight="1" x14ac:dyDescent="0.2">
      <c r="A501" s="50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</row>
    <row r="502" spans="1:32" s="3" customFormat="1" ht="10.5" customHeight="1" x14ac:dyDescent="0.2">
      <c r="A502" s="50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</row>
    <row r="503" spans="1:32" s="3" customFormat="1" ht="10.5" customHeight="1" x14ac:dyDescent="0.2">
      <c r="A503" s="50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</row>
    <row r="504" spans="1:32" s="3" customFormat="1" ht="10.5" customHeight="1" x14ac:dyDescent="0.2">
      <c r="A504" s="50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</row>
    <row r="505" spans="1:32" s="3" customFormat="1" ht="10.5" customHeight="1" x14ac:dyDescent="0.2">
      <c r="A505" s="50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</row>
    <row r="506" spans="1:32" s="3" customFormat="1" ht="10.5" customHeight="1" x14ac:dyDescent="0.2">
      <c r="A506" s="50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</row>
    <row r="507" spans="1:32" s="3" customFormat="1" ht="10.5" customHeight="1" x14ac:dyDescent="0.2">
      <c r="A507" s="50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</row>
    <row r="508" spans="1:32" s="3" customFormat="1" ht="10.5" customHeight="1" x14ac:dyDescent="0.2">
      <c r="A508" s="50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</row>
    <row r="509" spans="1:32" s="3" customFormat="1" ht="10.5" customHeight="1" x14ac:dyDescent="0.2">
      <c r="A509" s="50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</row>
    <row r="510" spans="1:32" s="3" customFormat="1" ht="10.5" customHeight="1" x14ac:dyDescent="0.2">
      <c r="A510" s="50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</row>
    <row r="511" spans="1:32" s="3" customFormat="1" ht="10.5" customHeight="1" x14ac:dyDescent="0.2">
      <c r="A511" s="50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</row>
    <row r="512" spans="1:32" s="3" customFormat="1" ht="10.5" customHeight="1" x14ac:dyDescent="0.2">
      <c r="A512" s="50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</row>
    <row r="513" spans="1:32" s="3" customFormat="1" ht="10.5" customHeight="1" x14ac:dyDescent="0.2">
      <c r="A513" s="50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</row>
    <row r="514" spans="1:32" s="3" customFormat="1" ht="10.5" customHeight="1" x14ac:dyDescent="0.2">
      <c r="A514" s="50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</row>
    <row r="515" spans="1:32" s="3" customFormat="1" ht="10.5" customHeight="1" x14ac:dyDescent="0.2">
      <c r="A515" s="50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</row>
    <row r="516" spans="1:32" s="3" customFormat="1" ht="10.5" customHeight="1" x14ac:dyDescent="0.2">
      <c r="A516" s="50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</row>
    <row r="517" spans="1:32" s="3" customFormat="1" ht="10.5" customHeight="1" x14ac:dyDescent="0.2">
      <c r="A517" s="50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</row>
    <row r="518" spans="1:32" s="3" customFormat="1" ht="10.5" customHeight="1" x14ac:dyDescent="0.2">
      <c r="A518" s="50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</row>
    <row r="519" spans="1:32" s="3" customFormat="1" ht="10.5" customHeight="1" x14ac:dyDescent="0.2">
      <c r="A519" s="50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</row>
    <row r="520" spans="1:32" s="3" customFormat="1" ht="10.5" customHeight="1" x14ac:dyDescent="0.2">
      <c r="A520" s="50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</row>
    <row r="521" spans="1:32" s="3" customFormat="1" ht="10.5" customHeight="1" x14ac:dyDescent="0.2">
      <c r="A521" s="50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</row>
    <row r="522" spans="1:32" s="3" customFormat="1" ht="10.5" customHeight="1" x14ac:dyDescent="0.2">
      <c r="A522" s="50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</row>
    <row r="523" spans="1:32" s="3" customFormat="1" ht="10.5" customHeight="1" x14ac:dyDescent="0.2">
      <c r="A523" s="50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</row>
    <row r="524" spans="1:32" s="3" customFormat="1" ht="10.5" customHeight="1" x14ac:dyDescent="0.2">
      <c r="A524" s="50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</row>
    <row r="525" spans="1:32" s="3" customFormat="1" ht="10.5" customHeight="1" x14ac:dyDescent="0.2">
      <c r="A525" s="50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</row>
    <row r="526" spans="1:32" s="3" customFormat="1" ht="10.5" customHeight="1" x14ac:dyDescent="0.2">
      <c r="A526" s="50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</row>
    <row r="527" spans="1:32" s="3" customFormat="1" ht="10.5" customHeight="1" x14ac:dyDescent="0.2">
      <c r="A527" s="50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</row>
    <row r="528" spans="1:32" s="3" customFormat="1" ht="10.5" customHeight="1" x14ac:dyDescent="0.2">
      <c r="A528" s="50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</row>
    <row r="529" spans="1:32" s="3" customFormat="1" ht="10.5" customHeight="1" x14ac:dyDescent="0.2">
      <c r="A529" s="50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</row>
    <row r="530" spans="1:32" s="3" customFormat="1" ht="10.5" customHeight="1" x14ac:dyDescent="0.2">
      <c r="A530" s="50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</row>
    <row r="531" spans="1:32" s="3" customFormat="1" ht="10.5" customHeight="1" x14ac:dyDescent="0.2">
      <c r="A531" s="50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</row>
    <row r="532" spans="1:32" s="3" customFormat="1" ht="10.5" customHeight="1" x14ac:dyDescent="0.2">
      <c r="A532" s="50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</row>
    <row r="533" spans="1:32" s="3" customFormat="1" ht="10.5" customHeight="1" x14ac:dyDescent="0.2">
      <c r="A533" s="50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</row>
    <row r="534" spans="1:32" s="3" customFormat="1" ht="10.5" customHeight="1" x14ac:dyDescent="0.2">
      <c r="A534" s="50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</row>
    <row r="535" spans="1:32" s="3" customFormat="1" ht="10.5" customHeight="1" x14ac:dyDescent="0.2">
      <c r="A535" s="50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</row>
    <row r="536" spans="1:32" s="3" customFormat="1" ht="10.5" customHeight="1" x14ac:dyDescent="0.2">
      <c r="A536" s="50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</row>
    <row r="537" spans="1:32" s="3" customFormat="1" ht="10.5" customHeight="1" x14ac:dyDescent="0.2">
      <c r="A537" s="50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</row>
    <row r="538" spans="1:32" s="3" customFormat="1" ht="10.5" customHeight="1" x14ac:dyDescent="0.2">
      <c r="A538" s="50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</row>
    <row r="539" spans="1:32" s="3" customFormat="1" ht="10.5" customHeight="1" x14ac:dyDescent="0.2">
      <c r="A539" s="50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</row>
    <row r="540" spans="1:32" s="3" customFormat="1" ht="10.5" customHeight="1" x14ac:dyDescent="0.2">
      <c r="A540" s="50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</row>
    <row r="541" spans="1:32" s="3" customFormat="1" ht="10.5" customHeight="1" x14ac:dyDescent="0.2">
      <c r="A541" s="50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</row>
    <row r="542" spans="1:32" s="3" customFormat="1" ht="10.5" customHeight="1" x14ac:dyDescent="0.2">
      <c r="A542" s="50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</row>
    <row r="543" spans="1:32" s="3" customFormat="1" ht="10.5" customHeight="1" x14ac:dyDescent="0.2">
      <c r="A543" s="50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</row>
    <row r="544" spans="1:32" s="3" customFormat="1" ht="10.5" customHeight="1" x14ac:dyDescent="0.2">
      <c r="A544" s="50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</row>
    <row r="545" spans="1:32" s="3" customFormat="1" ht="10.5" customHeight="1" x14ac:dyDescent="0.2">
      <c r="A545" s="50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</row>
    <row r="546" spans="1:32" s="3" customFormat="1" ht="10.5" customHeight="1" x14ac:dyDescent="0.2">
      <c r="A546" s="50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</row>
    <row r="547" spans="1:32" ht="10.5" customHeight="1" x14ac:dyDescent="0.2">
      <c r="A547" s="76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</row>
  </sheetData>
  <mergeCells count="13">
    <mergeCell ref="A6:B6"/>
    <mergeCell ref="A18:B18"/>
    <mergeCell ref="A30:B30"/>
    <mergeCell ref="A42:B42"/>
    <mergeCell ref="A54:B54"/>
    <mergeCell ref="A7:B7"/>
    <mergeCell ref="A128:B128"/>
    <mergeCell ref="B133:B135"/>
    <mergeCell ref="A65:B65"/>
    <mergeCell ref="A77:B77"/>
    <mergeCell ref="A88:B88"/>
    <mergeCell ref="A101:B101"/>
    <mergeCell ref="A112:B1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Накопительная сырьевая ведомост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2021-01-12T11:24:13Z</dcterms:modified>
</cp:coreProperties>
</file>